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айсы\"/>
    </mc:Choice>
  </mc:AlternateContent>
  <bookViews>
    <workbookView xWindow="0" yWindow="0" windowWidth="20730" windowHeight="11760"/>
  </bookViews>
  <sheets>
    <sheet name="Содержание" sheetId="1" r:id="rId1"/>
    <sheet name="Модули" sheetId="2" r:id="rId2"/>
    <sheet name="Контроллеры и Хабы" sheetId="4" r:id="rId3"/>
    <sheet name="Драйверы" sheetId="6" r:id="rId4"/>
    <sheet name="Комплектующие" sheetId="5" r:id="rId5"/>
  </sheets>
  <calcPr calcId="162913"/>
</workbook>
</file>

<file path=xl/calcChain.xml><?xml version="1.0" encoding="utf-8"?>
<calcChain xmlns="http://schemas.openxmlformats.org/spreadsheetml/2006/main">
  <c r="U6" i="5" l="1"/>
  <c r="U9" i="5"/>
  <c r="U10" i="5"/>
  <c r="U13" i="5"/>
  <c r="U14" i="5"/>
  <c r="U17" i="5"/>
  <c r="U18" i="5"/>
  <c r="U21" i="5"/>
  <c r="U22" i="5"/>
  <c r="U25" i="5"/>
  <c r="U26" i="5"/>
  <c r="U29" i="5"/>
  <c r="U30" i="5"/>
  <c r="U33" i="5"/>
  <c r="U34" i="5"/>
  <c r="U37" i="5"/>
  <c r="U38" i="5"/>
  <c r="U41" i="5"/>
  <c r="U42" i="5"/>
  <c r="U45" i="5"/>
  <c r="U46" i="5"/>
  <c r="U49" i="5"/>
  <c r="U50" i="5"/>
  <c r="U53" i="5"/>
  <c r="U54" i="5"/>
  <c r="U57" i="5"/>
  <c r="U58" i="5"/>
  <c r="U61" i="5"/>
  <c r="U62" i="5"/>
  <c r="T7" i="5"/>
  <c r="T9" i="5"/>
  <c r="T11" i="5"/>
  <c r="T13" i="5"/>
  <c r="T15" i="5"/>
  <c r="T17" i="5"/>
  <c r="T19" i="5"/>
  <c r="T21" i="5"/>
  <c r="T23" i="5"/>
  <c r="T25" i="5"/>
  <c r="T27" i="5"/>
  <c r="T29" i="5"/>
  <c r="T31" i="5"/>
  <c r="T33" i="5"/>
  <c r="T35" i="5"/>
  <c r="T37" i="5"/>
  <c r="T39" i="5"/>
  <c r="T41" i="5"/>
  <c r="T43" i="5"/>
  <c r="T45" i="5"/>
  <c r="T47" i="5"/>
  <c r="T49" i="5"/>
  <c r="T51" i="5"/>
  <c r="T53" i="5"/>
  <c r="T55" i="5"/>
  <c r="T57" i="5"/>
  <c r="T59" i="5"/>
  <c r="T61" i="5"/>
  <c r="AA2" i="5"/>
  <c r="U7" i="5" s="1"/>
  <c r="Z2" i="5"/>
  <c r="T5" i="5" s="1"/>
  <c r="U9" i="6"/>
  <c r="U13" i="6"/>
  <c r="U17" i="6"/>
  <c r="U21" i="6"/>
  <c r="U25" i="6"/>
  <c r="U29" i="6"/>
  <c r="U33" i="6"/>
  <c r="T6" i="6"/>
  <c r="T8" i="6"/>
  <c r="T10" i="6"/>
  <c r="T12" i="6"/>
  <c r="T14" i="6"/>
  <c r="T16" i="6"/>
  <c r="T18" i="6"/>
  <c r="T20" i="6"/>
  <c r="T22" i="6"/>
  <c r="T24" i="6"/>
  <c r="T26" i="6"/>
  <c r="T27" i="6"/>
  <c r="T28" i="6"/>
  <c r="T30" i="6"/>
  <c r="T31" i="6"/>
  <c r="T32" i="6"/>
  <c r="T34" i="6"/>
  <c r="T5" i="6"/>
  <c r="AA2" i="6"/>
  <c r="U6" i="6" s="1"/>
  <c r="Z2" i="6"/>
  <c r="T7" i="6" s="1"/>
  <c r="S7" i="4"/>
  <c r="S8" i="4"/>
  <c r="S11" i="4"/>
  <c r="S12" i="4"/>
  <c r="S15" i="4"/>
  <c r="S16" i="4"/>
  <c r="S19" i="4"/>
  <c r="S20" i="4"/>
  <c r="S23" i="4"/>
  <c r="S24" i="4"/>
  <c r="S27" i="4"/>
  <c r="S28" i="4"/>
  <c r="S31" i="4"/>
  <c r="S32" i="4"/>
  <c r="S35" i="4"/>
  <c r="S36" i="4"/>
  <c r="S39" i="4"/>
  <c r="S40" i="4"/>
  <c r="S43" i="4"/>
  <c r="S44" i="4"/>
  <c r="S47" i="4"/>
  <c r="S48" i="4"/>
  <c r="S51" i="4"/>
  <c r="S52" i="4"/>
  <c r="S55" i="4"/>
  <c r="S56" i="4"/>
  <c r="S59" i="4"/>
  <c r="S60" i="4"/>
  <c r="S63" i="4"/>
  <c r="S64" i="4"/>
  <c r="S67" i="4"/>
  <c r="S68" i="4"/>
  <c r="S71" i="4"/>
  <c r="S72" i="4"/>
  <c r="S75" i="4"/>
  <c r="S76" i="4"/>
  <c r="S79" i="4"/>
  <c r="S80" i="4"/>
  <c r="S83" i="4"/>
  <c r="S84" i="4"/>
  <c r="S87" i="4"/>
  <c r="S88" i="4"/>
  <c r="S91" i="4"/>
  <c r="S5" i="4"/>
  <c r="R7" i="4"/>
  <c r="R9" i="4"/>
  <c r="R11" i="4"/>
  <c r="R13" i="4"/>
  <c r="R15" i="4"/>
  <c r="R17" i="4"/>
  <c r="R19" i="4"/>
  <c r="R21" i="4"/>
  <c r="R23" i="4"/>
  <c r="R25" i="4"/>
  <c r="R27" i="4"/>
  <c r="R29" i="4"/>
  <c r="R31" i="4"/>
  <c r="R33" i="4"/>
  <c r="R35" i="4"/>
  <c r="R37" i="4"/>
  <c r="R39" i="4"/>
  <c r="R41" i="4"/>
  <c r="R43" i="4"/>
  <c r="R45" i="4"/>
  <c r="R47" i="4"/>
  <c r="R49" i="4"/>
  <c r="R51" i="4"/>
  <c r="R53" i="4"/>
  <c r="R55" i="4"/>
  <c r="R57" i="4"/>
  <c r="R59" i="4"/>
  <c r="R60" i="4"/>
  <c r="R61" i="4"/>
  <c r="R63" i="4"/>
  <c r="R64" i="4"/>
  <c r="R65" i="4"/>
  <c r="R67" i="4"/>
  <c r="R68" i="4"/>
  <c r="R69" i="4"/>
  <c r="R71" i="4"/>
  <c r="R72" i="4"/>
  <c r="R73" i="4"/>
  <c r="R75" i="4"/>
  <c r="R76" i="4"/>
  <c r="R77" i="4"/>
  <c r="R79" i="4"/>
  <c r="R80" i="4"/>
  <c r="R81" i="4"/>
  <c r="R83" i="4"/>
  <c r="R84" i="4"/>
  <c r="R85" i="4"/>
  <c r="R87" i="4"/>
  <c r="R88" i="4"/>
  <c r="R89" i="4"/>
  <c r="R91" i="4"/>
  <c r="R5" i="4"/>
  <c r="Y2" i="4"/>
  <c r="S9" i="4" s="1"/>
  <c r="X2" i="4"/>
  <c r="R8" i="4" s="1"/>
  <c r="V6" i="2"/>
  <c r="V7" i="2"/>
  <c r="V10" i="2"/>
  <c r="V11" i="2"/>
  <c r="V14" i="2"/>
  <c r="V15" i="2"/>
  <c r="V18" i="2"/>
  <c r="V19" i="2"/>
  <c r="V22" i="2"/>
  <c r="V23" i="2"/>
  <c r="V26" i="2"/>
  <c r="V27" i="2"/>
  <c r="V30" i="2"/>
  <c r="V31" i="2"/>
  <c r="V5" i="2"/>
  <c r="U7" i="2"/>
  <c r="U9" i="2"/>
  <c r="U10" i="2"/>
  <c r="U11" i="2"/>
  <c r="U13" i="2"/>
  <c r="U14" i="2"/>
  <c r="U15" i="2"/>
  <c r="U17" i="2"/>
  <c r="U18" i="2"/>
  <c r="U19" i="2"/>
  <c r="U21" i="2"/>
  <c r="U22" i="2"/>
  <c r="U23" i="2"/>
  <c r="U25" i="2"/>
  <c r="U26" i="2"/>
  <c r="U27" i="2"/>
  <c r="U29" i="2"/>
  <c r="U30" i="2"/>
  <c r="U31" i="2"/>
  <c r="U33" i="2"/>
  <c r="U5" i="2"/>
  <c r="AB2" i="2"/>
  <c r="V8" i="2" s="1"/>
  <c r="AA2" i="2"/>
  <c r="U6" i="2" s="1"/>
  <c r="V33" i="2" l="1"/>
  <c r="V29" i="2"/>
  <c r="V25" i="2"/>
  <c r="V21" i="2"/>
  <c r="V17" i="2"/>
  <c r="V13" i="2"/>
  <c r="V9" i="2"/>
  <c r="S90" i="4"/>
  <c r="S86" i="4"/>
  <c r="S82" i="4"/>
  <c r="S78" i="4"/>
  <c r="S74" i="4"/>
  <c r="S70" i="4"/>
  <c r="S66" i="4"/>
  <c r="S62" i="4"/>
  <c r="S58" i="4"/>
  <c r="S54" i="4"/>
  <c r="S50" i="4"/>
  <c r="S46" i="4"/>
  <c r="S42" i="4"/>
  <c r="S38" i="4"/>
  <c r="S34" i="4"/>
  <c r="S30" i="4"/>
  <c r="S26" i="4"/>
  <c r="S22" i="4"/>
  <c r="S18" i="4"/>
  <c r="S14" i="4"/>
  <c r="S10" i="4"/>
  <c r="S6" i="4"/>
  <c r="U32" i="6"/>
  <c r="U28" i="6"/>
  <c r="U24" i="6"/>
  <c r="U20" i="6"/>
  <c r="U16" i="6"/>
  <c r="U12" i="6"/>
  <c r="U8" i="6"/>
  <c r="U60" i="5"/>
  <c r="U56" i="5"/>
  <c r="U52" i="5"/>
  <c r="U48" i="5"/>
  <c r="U44" i="5"/>
  <c r="U40" i="5"/>
  <c r="U36" i="5"/>
  <c r="U32" i="5"/>
  <c r="U28" i="5"/>
  <c r="U24" i="5"/>
  <c r="U20" i="5"/>
  <c r="U16" i="5"/>
  <c r="U12" i="5"/>
  <c r="U8" i="5"/>
  <c r="V32" i="2"/>
  <c r="V28" i="2"/>
  <c r="V24" i="2"/>
  <c r="V20" i="2"/>
  <c r="V16" i="2"/>
  <c r="V12" i="2"/>
  <c r="S89" i="4"/>
  <c r="S85" i="4"/>
  <c r="S81" i="4"/>
  <c r="S77" i="4"/>
  <c r="S73" i="4"/>
  <c r="S69" i="4"/>
  <c r="S65" i="4"/>
  <c r="S61" i="4"/>
  <c r="S57" i="4"/>
  <c r="S53" i="4"/>
  <c r="S49" i="4"/>
  <c r="S45" i="4"/>
  <c r="S41" i="4"/>
  <c r="S37" i="4"/>
  <c r="S33" i="4"/>
  <c r="S29" i="4"/>
  <c r="S25" i="4"/>
  <c r="S21" i="4"/>
  <c r="S17" i="4"/>
  <c r="S13" i="4"/>
  <c r="U5" i="6"/>
  <c r="U31" i="6"/>
  <c r="U27" i="6"/>
  <c r="U23" i="6"/>
  <c r="U19" i="6"/>
  <c r="U15" i="6"/>
  <c r="U11" i="6"/>
  <c r="U7" i="6"/>
  <c r="U5" i="5"/>
  <c r="U59" i="5"/>
  <c r="U55" i="5"/>
  <c r="U51" i="5"/>
  <c r="U47" i="5"/>
  <c r="U43" i="5"/>
  <c r="U39" i="5"/>
  <c r="U35" i="5"/>
  <c r="U31" i="5"/>
  <c r="U27" i="5"/>
  <c r="U23" i="5"/>
  <c r="U19" i="5"/>
  <c r="U15" i="5"/>
  <c r="U11" i="5"/>
  <c r="U34" i="6"/>
  <c r="U30" i="6"/>
  <c r="U26" i="6"/>
  <c r="U22" i="6"/>
  <c r="U18" i="6"/>
  <c r="U14" i="6"/>
  <c r="U10" i="6"/>
  <c r="U32" i="2"/>
  <c r="U28" i="2"/>
  <c r="U24" i="2"/>
  <c r="U20" i="2"/>
  <c r="U16" i="2"/>
  <c r="U12" i="2"/>
  <c r="U8" i="2"/>
  <c r="R90" i="4"/>
  <c r="R86" i="4"/>
  <c r="R82" i="4"/>
  <c r="R78" i="4"/>
  <c r="R74" i="4"/>
  <c r="R70" i="4"/>
  <c r="R66" i="4"/>
  <c r="R62" i="4"/>
  <c r="R58" i="4"/>
  <c r="R54" i="4"/>
  <c r="R50" i="4"/>
  <c r="R46" i="4"/>
  <c r="R42" i="4"/>
  <c r="R38" i="4"/>
  <c r="R34" i="4"/>
  <c r="R30" i="4"/>
  <c r="R26" i="4"/>
  <c r="R22" i="4"/>
  <c r="R18" i="4"/>
  <c r="R14" i="4"/>
  <c r="R10" i="4"/>
  <c r="R6" i="4"/>
  <c r="T33" i="6"/>
  <c r="T29" i="6"/>
  <c r="T25" i="6"/>
  <c r="T21" i="6"/>
  <c r="T17" i="6"/>
  <c r="T13" i="6"/>
  <c r="T9" i="6"/>
  <c r="T62" i="5"/>
  <c r="T58" i="5"/>
  <c r="T54" i="5"/>
  <c r="T50" i="5"/>
  <c r="T46" i="5"/>
  <c r="T42" i="5"/>
  <c r="T38" i="5"/>
  <c r="T34" i="5"/>
  <c r="T30" i="5"/>
  <c r="T26" i="5"/>
  <c r="T22" i="5"/>
  <c r="T18" i="5"/>
  <c r="T14" i="5"/>
  <c r="T10" i="5"/>
  <c r="T6" i="5"/>
  <c r="R56" i="4"/>
  <c r="R52" i="4"/>
  <c r="R48" i="4"/>
  <c r="R44" i="4"/>
  <c r="R40" i="4"/>
  <c r="R36" i="4"/>
  <c r="R32" i="4"/>
  <c r="R28" i="4"/>
  <c r="R24" i="4"/>
  <c r="R20" i="4"/>
  <c r="R16" i="4"/>
  <c r="R12" i="4"/>
  <c r="T23" i="6"/>
  <c r="T19" i="6"/>
  <c r="T15" i="6"/>
  <c r="T11" i="6"/>
  <c r="T60" i="5"/>
  <c r="T56" i="5"/>
  <c r="T52" i="5"/>
  <c r="T48" i="5"/>
  <c r="T44" i="5"/>
  <c r="T40" i="5"/>
  <c r="T36" i="5"/>
  <c r="T32" i="5"/>
  <c r="T28" i="5"/>
  <c r="T24" i="5"/>
  <c r="T20" i="5"/>
  <c r="T16" i="5"/>
  <c r="T12" i="5"/>
  <c r="T8" i="5"/>
  <c r="S49" i="5"/>
  <c r="S5" i="5"/>
  <c r="Y2" i="5"/>
  <c r="S6" i="5" s="1"/>
  <c r="S18" i="6"/>
  <c r="S30" i="6"/>
  <c r="S34" i="6"/>
  <c r="Y2" i="6"/>
  <c r="S7" i="6" s="1"/>
  <c r="Q7" i="4"/>
  <c r="Q12" i="4"/>
  <c r="Q22" i="4"/>
  <c r="Q26" i="4"/>
  <c r="Q32" i="4"/>
  <c r="Q36" i="4"/>
  <c r="Q43" i="4"/>
  <c r="Q47" i="4"/>
  <c r="Q54" i="4"/>
  <c r="Q58" i="4"/>
  <c r="Q64" i="4"/>
  <c r="Q68" i="4"/>
  <c r="Q75" i="4"/>
  <c r="Q79" i="4"/>
  <c r="Q84" i="4"/>
  <c r="Q86" i="4"/>
  <c r="Q90" i="4"/>
  <c r="W2" i="4"/>
  <c r="Q9" i="4" s="1"/>
  <c r="Q63" i="4" l="1"/>
  <c r="Q52" i="4"/>
  <c r="Q42" i="4"/>
  <c r="Q31" i="4"/>
  <c r="Q20" i="4"/>
  <c r="S14" i="6"/>
  <c r="S33" i="5"/>
  <c r="Q74" i="4"/>
  <c r="Q91" i="4"/>
  <c r="Q80" i="4"/>
  <c r="Q70" i="4"/>
  <c r="Q59" i="4"/>
  <c r="Q48" i="4"/>
  <c r="Q38" i="4"/>
  <c r="Q27" i="4"/>
  <c r="Q15" i="4"/>
  <c r="S17" i="5"/>
  <c r="Q88" i="4"/>
  <c r="Q83" i="4"/>
  <c r="Q78" i="4"/>
  <c r="Q72" i="4"/>
  <c r="Q67" i="4"/>
  <c r="Q62" i="4"/>
  <c r="Q56" i="4"/>
  <c r="Q51" i="4"/>
  <c r="Q46" i="4"/>
  <c r="Q40" i="4"/>
  <c r="Q35" i="4"/>
  <c r="Q30" i="4"/>
  <c r="Q24" i="4"/>
  <c r="Q19" i="4"/>
  <c r="Q11" i="4"/>
  <c r="S26" i="6"/>
  <c r="S10" i="6"/>
  <c r="S61" i="5"/>
  <c r="S45" i="5"/>
  <c r="S29" i="5"/>
  <c r="S13" i="5"/>
  <c r="Q5" i="4"/>
  <c r="Q87" i="4"/>
  <c r="Q82" i="4"/>
  <c r="Q76" i="4"/>
  <c r="Q71" i="4"/>
  <c r="Q66" i="4"/>
  <c r="Q60" i="4"/>
  <c r="Q55" i="4"/>
  <c r="Q50" i="4"/>
  <c r="Q44" i="4"/>
  <c r="Q39" i="4"/>
  <c r="Q34" i="4"/>
  <c r="Q28" i="4"/>
  <c r="Q23" i="4"/>
  <c r="Q16" i="4"/>
  <c r="Q8" i="4"/>
  <c r="S22" i="6"/>
  <c r="S6" i="6"/>
  <c r="S57" i="5"/>
  <c r="S41" i="5"/>
  <c r="S25" i="5"/>
  <c r="S9" i="5"/>
  <c r="S53" i="5"/>
  <c r="S37" i="5"/>
  <c r="S21" i="5"/>
  <c r="Q18" i="4"/>
  <c r="Q14" i="4"/>
  <c r="Q10" i="4"/>
  <c r="Q6" i="4"/>
  <c r="Q89" i="4"/>
  <c r="Q85" i="4"/>
  <c r="Q81" i="4"/>
  <c r="Q77" i="4"/>
  <c r="Q73" i="4"/>
  <c r="Q69" i="4"/>
  <c r="Q65" i="4"/>
  <c r="Q61" i="4"/>
  <c r="Q57" i="4"/>
  <c r="Q53" i="4"/>
  <c r="Q49" i="4"/>
  <c r="Q45" i="4"/>
  <c r="Q41" i="4"/>
  <c r="Q37" i="4"/>
  <c r="Q33" i="4"/>
  <c r="Q29" i="4"/>
  <c r="Q25" i="4"/>
  <c r="Q21" i="4"/>
  <c r="Q17" i="4"/>
  <c r="Q13" i="4"/>
  <c r="S33" i="6"/>
  <c r="S29" i="6"/>
  <c r="S25" i="6"/>
  <c r="S21" i="6"/>
  <c r="S17" i="6"/>
  <c r="S13" i="6"/>
  <c r="S9" i="6"/>
  <c r="S60" i="5"/>
  <c r="S56" i="5"/>
  <c r="S52" i="5"/>
  <c r="S48" i="5"/>
  <c r="S44" i="5"/>
  <c r="S40" i="5"/>
  <c r="S36" i="5"/>
  <c r="S32" i="5"/>
  <c r="S28" i="5"/>
  <c r="S24" i="5"/>
  <c r="S20" i="5"/>
  <c r="S16" i="5"/>
  <c r="S12" i="5"/>
  <c r="S8" i="5"/>
  <c r="S32" i="6"/>
  <c r="S28" i="6"/>
  <c r="S24" i="6"/>
  <c r="S20" i="6"/>
  <c r="S16" i="6"/>
  <c r="S12" i="6"/>
  <c r="S8" i="6"/>
  <c r="S59" i="5"/>
  <c r="S55" i="5"/>
  <c r="S51" i="5"/>
  <c r="S47" i="5"/>
  <c r="S43" i="5"/>
  <c r="S39" i="5"/>
  <c r="S35" i="5"/>
  <c r="S31" i="5"/>
  <c r="S27" i="5"/>
  <c r="S23" i="5"/>
  <c r="S19" i="5"/>
  <c r="S15" i="5"/>
  <c r="S11" i="5"/>
  <c r="S7" i="5"/>
  <c r="S5" i="6"/>
  <c r="S31" i="6"/>
  <c r="S27" i="6"/>
  <c r="S23" i="6"/>
  <c r="S19" i="6"/>
  <c r="S15" i="6"/>
  <c r="S11" i="6"/>
  <c r="S62" i="5"/>
  <c r="S58" i="5"/>
  <c r="S54" i="5"/>
  <c r="S50" i="5"/>
  <c r="S46" i="5"/>
  <c r="S42" i="5"/>
  <c r="S38" i="5"/>
  <c r="S34" i="5"/>
  <c r="S30" i="5"/>
  <c r="S26" i="5"/>
  <c r="S22" i="5"/>
  <c r="S18" i="5"/>
  <c r="S14" i="5"/>
  <c r="S10" i="5"/>
  <c r="Z2" i="2"/>
  <c r="T7" i="2" l="1"/>
  <c r="T11" i="2"/>
  <c r="T15" i="2"/>
  <c r="T19" i="2"/>
  <c r="T23" i="2"/>
  <c r="T10" i="2"/>
  <c r="T16" i="2"/>
  <c r="T21" i="2"/>
  <c r="T26" i="2"/>
  <c r="T30" i="2"/>
  <c r="T5" i="2"/>
  <c r="T13" i="2"/>
  <c r="T24" i="2"/>
  <c r="T32" i="2"/>
  <c r="T14" i="2"/>
  <c r="T33" i="2"/>
  <c r="T6" i="2"/>
  <c r="T12" i="2"/>
  <c r="T17" i="2"/>
  <c r="T22" i="2"/>
  <c r="T27" i="2"/>
  <c r="T31" i="2"/>
  <c r="T8" i="2"/>
  <c r="T18" i="2"/>
  <c r="T28" i="2"/>
  <c r="T9" i="2"/>
  <c r="T20" i="2"/>
  <c r="T25" i="2"/>
  <c r="T29" i="2"/>
  <c r="X2" i="5"/>
  <c r="W2" i="5"/>
  <c r="V2" i="5"/>
  <c r="X2" i="6"/>
  <c r="W2" i="6"/>
  <c r="V2" i="6"/>
  <c r="V2" i="4"/>
  <c r="U2" i="4"/>
  <c r="T2" i="4"/>
  <c r="Y2" i="2"/>
  <c r="X2" i="2"/>
  <c r="W2" i="2"/>
  <c r="P6" i="4" l="1"/>
  <c r="P10" i="4"/>
  <c r="P14" i="4"/>
  <c r="P18" i="4"/>
  <c r="P22" i="4"/>
  <c r="P26" i="4"/>
  <c r="P30" i="4"/>
  <c r="P34" i="4"/>
  <c r="P38" i="4"/>
  <c r="P42" i="4"/>
  <c r="P46" i="4"/>
  <c r="P50" i="4"/>
  <c r="P54" i="4"/>
  <c r="P58" i="4"/>
  <c r="P62" i="4"/>
  <c r="P66" i="4"/>
  <c r="P70" i="4"/>
  <c r="P74" i="4"/>
  <c r="P78" i="4"/>
  <c r="P82" i="4"/>
  <c r="P86" i="4"/>
  <c r="P90" i="4"/>
  <c r="P67" i="4"/>
  <c r="P75" i="4"/>
  <c r="P83" i="4"/>
  <c r="P91" i="4"/>
  <c r="P17" i="4"/>
  <c r="P29" i="4"/>
  <c r="P41" i="4"/>
  <c r="P53" i="4"/>
  <c r="P65" i="4"/>
  <c r="P73" i="4"/>
  <c r="P85" i="4"/>
  <c r="P7" i="4"/>
  <c r="P11" i="4"/>
  <c r="P15" i="4"/>
  <c r="P19" i="4"/>
  <c r="P23" i="4"/>
  <c r="P27" i="4"/>
  <c r="P31" i="4"/>
  <c r="P35" i="4"/>
  <c r="P39" i="4"/>
  <c r="P43" i="4"/>
  <c r="P47" i="4"/>
  <c r="P51" i="4"/>
  <c r="P55" i="4"/>
  <c r="P59" i="4"/>
  <c r="P63" i="4"/>
  <c r="P71" i="4"/>
  <c r="P79" i="4"/>
  <c r="P87" i="4"/>
  <c r="P13" i="4"/>
  <c r="P25" i="4"/>
  <c r="P37" i="4"/>
  <c r="P49" i="4"/>
  <c r="P61" i="4"/>
  <c r="P77" i="4"/>
  <c r="P8" i="4"/>
  <c r="P12" i="4"/>
  <c r="P16" i="4"/>
  <c r="P20" i="4"/>
  <c r="P24" i="4"/>
  <c r="P28" i="4"/>
  <c r="P32" i="4"/>
  <c r="P36" i="4"/>
  <c r="P40" i="4"/>
  <c r="P44" i="4"/>
  <c r="P48" i="4"/>
  <c r="P52" i="4"/>
  <c r="P56" i="4"/>
  <c r="P60" i="4"/>
  <c r="P64" i="4"/>
  <c r="P68" i="4"/>
  <c r="P72" i="4"/>
  <c r="P76" i="4"/>
  <c r="P80" i="4"/>
  <c r="P84" i="4"/>
  <c r="P88" i="4"/>
  <c r="P5" i="4"/>
  <c r="P9" i="4"/>
  <c r="P21" i="4"/>
  <c r="P33" i="4"/>
  <c r="P45" i="4"/>
  <c r="P57" i="4"/>
  <c r="P69" i="4"/>
  <c r="P81" i="4"/>
  <c r="P89" i="4"/>
  <c r="R6" i="5"/>
  <c r="R10" i="5"/>
  <c r="R14" i="5"/>
  <c r="R18" i="5"/>
  <c r="R22" i="5"/>
  <c r="R26" i="5"/>
  <c r="R30" i="5"/>
  <c r="R34" i="5"/>
  <c r="R38" i="5"/>
  <c r="R42" i="5"/>
  <c r="R46" i="5"/>
  <c r="R50" i="5"/>
  <c r="R54" i="5"/>
  <c r="R58" i="5"/>
  <c r="R62" i="5"/>
  <c r="R49" i="5"/>
  <c r="R7" i="5"/>
  <c r="R11" i="5"/>
  <c r="R15" i="5"/>
  <c r="R19" i="5"/>
  <c r="R23" i="5"/>
  <c r="R27" i="5"/>
  <c r="R31" i="5"/>
  <c r="R35" i="5"/>
  <c r="R39" i="5"/>
  <c r="R43" i="5"/>
  <c r="R47" i="5"/>
  <c r="R51" i="5"/>
  <c r="R55" i="5"/>
  <c r="R59" i="5"/>
  <c r="R5" i="5"/>
  <c r="R57" i="5"/>
  <c r="R8" i="5"/>
  <c r="R12" i="5"/>
  <c r="R16" i="5"/>
  <c r="R20" i="5"/>
  <c r="R24" i="5"/>
  <c r="R28" i="5"/>
  <c r="R32" i="5"/>
  <c r="R36" i="5"/>
  <c r="R40" i="5"/>
  <c r="R44" i="5"/>
  <c r="R48" i="5"/>
  <c r="R52" i="5"/>
  <c r="R56" i="5"/>
  <c r="R60" i="5"/>
  <c r="R9" i="5"/>
  <c r="R13" i="5"/>
  <c r="R17" i="5"/>
  <c r="R21" i="5"/>
  <c r="R25" i="5"/>
  <c r="R29" i="5"/>
  <c r="R33" i="5"/>
  <c r="R37" i="5"/>
  <c r="R41" i="5"/>
  <c r="R45" i="5"/>
  <c r="R53" i="5"/>
  <c r="R61" i="5"/>
  <c r="S7" i="2"/>
  <c r="S11" i="2"/>
  <c r="S15" i="2"/>
  <c r="S19" i="2"/>
  <c r="S23" i="2"/>
  <c r="S27" i="2"/>
  <c r="S31" i="2"/>
  <c r="S12" i="2"/>
  <c r="S16" i="2"/>
  <c r="S20" i="2"/>
  <c r="S28" i="2"/>
  <c r="S32" i="2"/>
  <c r="S10" i="2"/>
  <c r="S22" i="2"/>
  <c r="S5" i="2"/>
  <c r="S8" i="2"/>
  <c r="S24" i="2"/>
  <c r="S6" i="2"/>
  <c r="S18" i="2"/>
  <c r="S30" i="2"/>
  <c r="S9" i="2"/>
  <c r="S13" i="2"/>
  <c r="S17" i="2"/>
  <c r="S21" i="2"/>
  <c r="S25" i="2"/>
  <c r="S29" i="2"/>
  <c r="S33" i="2"/>
  <c r="S14" i="2"/>
  <c r="S26" i="2"/>
  <c r="R8" i="6"/>
  <c r="R12" i="6"/>
  <c r="R16" i="6"/>
  <c r="R20" i="6"/>
  <c r="R24" i="6"/>
  <c r="R28" i="6"/>
  <c r="R32" i="6"/>
  <c r="R7" i="6"/>
  <c r="R15" i="6"/>
  <c r="R23" i="6"/>
  <c r="R5" i="6"/>
  <c r="R9" i="6"/>
  <c r="R13" i="6"/>
  <c r="R17" i="6"/>
  <c r="R21" i="6"/>
  <c r="R25" i="6"/>
  <c r="R29" i="6"/>
  <c r="R33" i="6"/>
  <c r="R27" i="6"/>
  <c r="R6" i="6"/>
  <c r="R10" i="6"/>
  <c r="R14" i="6"/>
  <c r="R18" i="6"/>
  <c r="R22" i="6"/>
  <c r="R26" i="6"/>
  <c r="R30" i="6"/>
  <c r="R34" i="6"/>
  <c r="R11" i="6"/>
  <c r="R19" i="6"/>
  <c r="R31" i="6"/>
  <c r="R7" i="2"/>
  <c r="R11" i="2"/>
  <c r="R15" i="2"/>
  <c r="R19" i="2"/>
  <c r="R23" i="2"/>
  <c r="R27" i="2"/>
  <c r="R31" i="2"/>
  <c r="R8" i="2"/>
  <c r="R13" i="2"/>
  <c r="R18" i="2"/>
  <c r="R24" i="2"/>
  <c r="R29" i="2"/>
  <c r="R5" i="2"/>
  <c r="R16" i="2"/>
  <c r="R21" i="2"/>
  <c r="R6" i="2"/>
  <c r="R22" i="2"/>
  <c r="R33" i="2"/>
  <c r="R9" i="2"/>
  <c r="R14" i="2"/>
  <c r="R20" i="2"/>
  <c r="R25" i="2"/>
  <c r="R30" i="2"/>
  <c r="R10" i="2"/>
  <c r="R26" i="2"/>
  <c r="R32" i="2"/>
  <c r="R12" i="2"/>
  <c r="R17" i="2"/>
  <c r="R28" i="2"/>
  <c r="Q8" i="6"/>
  <c r="Q12" i="6"/>
  <c r="Q16" i="6"/>
  <c r="Q20" i="6"/>
  <c r="Q24" i="6"/>
  <c r="Q28" i="6"/>
  <c r="Q32" i="6"/>
  <c r="Q9" i="6"/>
  <c r="Q13" i="6"/>
  <c r="Q17" i="6"/>
  <c r="Q21" i="6"/>
  <c r="Q29" i="6"/>
  <c r="Q33" i="6"/>
  <c r="Q25" i="6"/>
  <c r="Q10" i="6"/>
  <c r="Q18" i="6"/>
  <c r="Q26" i="6"/>
  <c r="Q34" i="6"/>
  <c r="Q6" i="6"/>
  <c r="Q30" i="6"/>
  <c r="Q7" i="6"/>
  <c r="Q23" i="6"/>
  <c r="Q11" i="6"/>
  <c r="Q19" i="6"/>
  <c r="Q27" i="6"/>
  <c r="Q5" i="6"/>
  <c r="Q14" i="6"/>
  <c r="Q22" i="6"/>
  <c r="Q15" i="6"/>
  <c r="Q31" i="6"/>
  <c r="Q8" i="5"/>
  <c r="Q12" i="5"/>
  <c r="Q16" i="5"/>
  <c r="Q20" i="5"/>
  <c r="Q24" i="5"/>
  <c r="Q28" i="5"/>
  <c r="Q32" i="5"/>
  <c r="Q36" i="5"/>
  <c r="Q40" i="5"/>
  <c r="Q44" i="5"/>
  <c r="Q48" i="5"/>
  <c r="Q52" i="5"/>
  <c r="Q56" i="5"/>
  <c r="Q60" i="5"/>
  <c r="Q9" i="5"/>
  <c r="Q13" i="5"/>
  <c r="Q21" i="5"/>
  <c r="Q25" i="5"/>
  <c r="Q29" i="5"/>
  <c r="Q33" i="5"/>
  <c r="Q37" i="5"/>
  <c r="Q41" i="5"/>
  <c r="Q45" i="5"/>
  <c r="Q49" i="5"/>
  <c r="Q53" i="5"/>
  <c r="Q57" i="5"/>
  <c r="Q61" i="5"/>
  <c r="Q17" i="5"/>
  <c r="Q10" i="5"/>
  <c r="Q18" i="5"/>
  <c r="Q26" i="5"/>
  <c r="Q34" i="5"/>
  <c r="Q42" i="5"/>
  <c r="Q50" i="5"/>
  <c r="Q58" i="5"/>
  <c r="Q6" i="5"/>
  <c r="Q22" i="5"/>
  <c r="Q38" i="5"/>
  <c r="Q54" i="5"/>
  <c r="Q7" i="5"/>
  <c r="Q23" i="5"/>
  <c r="Q39" i="5"/>
  <c r="Q55" i="5"/>
  <c r="Q11" i="5"/>
  <c r="Q19" i="5"/>
  <c r="Q27" i="5"/>
  <c r="Q35" i="5"/>
  <c r="Q43" i="5"/>
  <c r="Q51" i="5"/>
  <c r="Q59" i="5"/>
  <c r="Q14" i="5"/>
  <c r="Q30" i="5"/>
  <c r="Q46" i="5"/>
  <c r="Q62" i="5"/>
  <c r="Q15" i="5"/>
  <c r="Q31" i="5"/>
  <c r="Q47" i="5"/>
  <c r="Q5" i="5"/>
  <c r="O7" i="4"/>
  <c r="O11" i="4"/>
  <c r="O15" i="4"/>
  <c r="O19" i="4"/>
  <c r="O23" i="4"/>
  <c r="O27" i="4"/>
  <c r="O31" i="4"/>
  <c r="O35" i="4"/>
  <c r="O39" i="4"/>
  <c r="O43" i="4"/>
  <c r="O47" i="4"/>
  <c r="O51" i="4"/>
  <c r="O55" i="4"/>
  <c r="O59" i="4"/>
  <c r="O63" i="4"/>
  <c r="O67" i="4"/>
  <c r="O71" i="4"/>
  <c r="O75" i="4"/>
  <c r="O79" i="4"/>
  <c r="O83" i="4"/>
  <c r="O87" i="4"/>
  <c r="O91" i="4"/>
  <c r="O8" i="4"/>
  <c r="O16" i="4"/>
  <c r="O20" i="4"/>
  <c r="O24" i="4"/>
  <c r="O28" i="4"/>
  <c r="O32" i="4"/>
  <c r="O36" i="4"/>
  <c r="O40" i="4"/>
  <c r="O48" i="4"/>
  <c r="O52" i="4"/>
  <c r="O56" i="4"/>
  <c r="O64" i="4"/>
  <c r="O68" i="4"/>
  <c r="O72" i="4"/>
  <c r="O80" i="4"/>
  <c r="O84" i="4"/>
  <c r="O12" i="4"/>
  <c r="O44" i="4"/>
  <c r="O60" i="4"/>
  <c r="O76" i="4"/>
  <c r="O13" i="4"/>
  <c r="O21" i="4"/>
  <c r="O29" i="4"/>
  <c r="O37" i="4"/>
  <c r="O45" i="4"/>
  <c r="O53" i="4"/>
  <c r="O61" i="4"/>
  <c r="O69" i="4"/>
  <c r="O77" i="4"/>
  <c r="O85" i="4"/>
  <c r="O90" i="4"/>
  <c r="O17" i="4"/>
  <c r="O25" i="4"/>
  <c r="O41" i="4"/>
  <c r="O57" i="4"/>
  <c r="O81" i="4"/>
  <c r="O18" i="4"/>
  <c r="O34" i="4"/>
  <c r="O50" i="4"/>
  <c r="O66" i="4"/>
  <c r="O82" i="4"/>
  <c r="O6" i="4"/>
  <c r="O14" i="4"/>
  <c r="O22" i="4"/>
  <c r="O30" i="4"/>
  <c r="O38" i="4"/>
  <c r="O46" i="4"/>
  <c r="O54" i="4"/>
  <c r="O62" i="4"/>
  <c r="O70" i="4"/>
  <c r="O78" i="4"/>
  <c r="O86" i="4"/>
  <c r="O5" i="4"/>
  <c r="O9" i="4"/>
  <c r="O33" i="4"/>
  <c r="O49" i="4"/>
  <c r="O65" i="4"/>
  <c r="O73" i="4"/>
  <c r="O88" i="4"/>
  <c r="O10" i="4"/>
  <c r="O26" i="4"/>
  <c r="O42" i="4"/>
  <c r="O58" i="4"/>
  <c r="O74" i="4"/>
  <c r="O89" i="4"/>
  <c r="P60" i="5"/>
  <c r="P56" i="5"/>
  <c r="P52" i="5"/>
  <c r="P48" i="5"/>
  <c r="P44" i="5"/>
  <c r="P40" i="5"/>
  <c r="P36" i="5"/>
  <c r="P32" i="5"/>
  <c r="P28" i="5"/>
  <c r="P24" i="5"/>
  <c r="P20" i="5"/>
  <c r="P16" i="5"/>
  <c r="P12" i="5"/>
  <c r="P8" i="5"/>
  <c r="P50" i="5"/>
  <c r="P42" i="5"/>
  <c r="P34" i="5"/>
  <c r="P26" i="5"/>
  <c r="P18" i="5"/>
  <c r="P10" i="5"/>
  <c r="P43" i="5"/>
  <c r="P39" i="5"/>
  <c r="P31" i="5"/>
  <c r="P61" i="5"/>
  <c r="P57" i="5"/>
  <c r="P53" i="5"/>
  <c r="P49" i="5"/>
  <c r="P45" i="5"/>
  <c r="P41" i="5"/>
  <c r="P37" i="5"/>
  <c r="P33" i="5"/>
  <c r="P29" i="5"/>
  <c r="P25" i="5"/>
  <c r="P21" i="5"/>
  <c r="P17" i="5"/>
  <c r="P13" i="5"/>
  <c r="P9" i="5"/>
  <c r="P5" i="5"/>
  <c r="P62" i="5"/>
  <c r="P58" i="5"/>
  <c r="P54" i="5"/>
  <c r="P46" i="5"/>
  <c r="P38" i="5"/>
  <c r="P30" i="5"/>
  <c r="P22" i="5"/>
  <c r="P14" i="5"/>
  <c r="P6" i="5"/>
  <c r="P59" i="5"/>
  <c r="P55" i="5"/>
  <c r="P51" i="5"/>
  <c r="P47" i="5"/>
  <c r="P35" i="5"/>
  <c r="P27" i="5"/>
  <c r="P19" i="5"/>
  <c r="P23" i="5"/>
  <c r="P7" i="5"/>
  <c r="P11" i="5"/>
  <c r="P15" i="5"/>
  <c r="P32" i="6"/>
  <c r="P28" i="6"/>
  <c r="P24" i="6"/>
  <c r="P20" i="6"/>
  <c r="P16" i="6"/>
  <c r="P12" i="6"/>
  <c r="P8" i="6"/>
  <c r="P33" i="6"/>
  <c r="P29" i="6"/>
  <c r="P25" i="6"/>
  <c r="P21" i="6"/>
  <c r="P17" i="6"/>
  <c r="P13" i="6"/>
  <c r="P9" i="6"/>
  <c r="P5" i="6"/>
  <c r="P34" i="6"/>
  <c r="P30" i="6"/>
  <c r="P26" i="6"/>
  <c r="P22" i="6"/>
  <c r="P18" i="6"/>
  <c r="P14" i="6"/>
  <c r="P10" i="6"/>
  <c r="P6" i="6"/>
  <c r="P31" i="6"/>
  <c r="P27" i="6"/>
  <c r="P23" i="6"/>
  <c r="P19" i="6"/>
  <c r="P15" i="6"/>
  <c r="P11" i="6"/>
  <c r="P7" i="6"/>
  <c r="N89" i="4"/>
  <c r="N85" i="4"/>
  <c r="N81" i="4"/>
  <c r="N77" i="4"/>
  <c r="N73" i="4"/>
  <c r="N69" i="4"/>
  <c r="N65" i="4"/>
  <c r="N61" i="4"/>
  <c r="N57" i="4"/>
  <c r="N53" i="4"/>
  <c r="N49" i="4"/>
  <c r="N45" i="4"/>
  <c r="N41" i="4"/>
  <c r="N37" i="4"/>
  <c r="N33" i="4"/>
  <c r="N29" i="4"/>
  <c r="N25" i="4"/>
  <c r="N21" i="4"/>
  <c r="N17" i="4"/>
  <c r="N13" i="4"/>
  <c r="N9" i="4"/>
  <c r="N5" i="4"/>
  <c r="N90" i="4"/>
  <c r="N86" i="4"/>
  <c r="N82" i="4"/>
  <c r="N78" i="4"/>
  <c r="N74" i="4"/>
  <c r="N70" i="4"/>
  <c r="N66" i="4"/>
  <c r="N62" i="4"/>
  <c r="N58" i="4"/>
  <c r="N54" i="4"/>
  <c r="N50" i="4"/>
  <c r="N46" i="4"/>
  <c r="N42" i="4"/>
  <c r="N38" i="4"/>
  <c r="N34" i="4"/>
  <c r="N30" i="4"/>
  <c r="N26" i="4"/>
  <c r="N22" i="4"/>
  <c r="N18" i="4"/>
  <c r="N14" i="4"/>
  <c r="N10" i="4"/>
  <c r="N6" i="4"/>
  <c r="N91" i="4"/>
  <c r="N87" i="4"/>
  <c r="N83" i="4"/>
  <c r="N79" i="4"/>
  <c r="N75" i="4"/>
  <c r="N71" i="4"/>
  <c r="N67" i="4"/>
  <c r="N63" i="4"/>
  <c r="N59" i="4"/>
  <c r="N55" i="4"/>
  <c r="N51" i="4"/>
  <c r="N47" i="4"/>
  <c r="N43" i="4"/>
  <c r="N39" i="4"/>
  <c r="N35" i="4"/>
  <c r="N31" i="4"/>
  <c r="N27" i="4"/>
  <c r="N23" i="4"/>
  <c r="N19" i="4"/>
  <c r="N15" i="4"/>
  <c r="N11" i="4"/>
  <c r="N7" i="4"/>
  <c r="N88" i="4"/>
  <c r="N84" i="4"/>
  <c r="N80" i="4"/>
  <c r="N76" i="4"/>
  <c r="N72" i="4"/>
  <c r="N68" i="4"/>
  <c r="N64" i="4"/>
  <c r="N60" i="4"/>
  <c r="N56" i="4"/>
  <c r="N52" i="4"/>
  <c r="N48" i="4"/>
  <c r="N44" i="4"/>
  <c r="N40" i="4"/>
  <c r="N36" i="4"/>
  <c r="N32" i="4"/>
  <c r="N28" i="4"/>
  <c r="N24" i="4"/>
  <c r="N20" i="4"/>
  <c r="N16" i="4"/>
  <c r="N12" i="4"/>
  <c r="N8" i="4"/>
  <c r="Q31" i="2"/>
  <c r="Q27" i="2"/>
  <c r="Q23" i="2"/>
  <c r="Q19" i="2"/>
  <c r="Q15" i="2"/>
  <c r="Q11" i="2"/>
  <c r="Q7" i="2"/>
  <c r="Q30" i="2"/>
  <c r="Q18" i="2"/>
  <c r="Q32" i="2"/>
  <c r="Q28" i="2"/>
  <c r="Q24" i="2"/>
  <c r="Q20" i="2"/>
  <c r="Q16" i="2"/>
  <c r="Q12" i="2"/>
  <c r="Q8" i="2"/>
  <c r="Q26" i="2"/>
  <c r="Q22" i="2"/>
  <c r="Q14" i="2"/>
  <c r="Q10" i="2"/>
  <c r="Q6" i="2"/>
  <c r="Q33" i="2"/>
  <c r="Q29" i="2"/>
  <c r="Q25" i="2"/>
  <c r="Q21" i="2"/>
  <c r="Q17" i="2"/>
  <c r="Q13" i="2"/>
  <c r="Q9" i="2"/>
  <c r="Q5" i="2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M5" i="5"/>
  <c r="L5" i="5"/>
  <c r="L4" i="5"/>
  <c r="M4" i="5" s="1"/>
  <c r="N4" i="5" s="1"/>
  <c r="O4" i="5" s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M5" i="6"/>
  <c r="N5" i="6" s="1"/>
  <c r="O5" i="6" s="1"/>
  <c r="L5" i="6"/>
  <c r="M4" i="6"/>
  <c r="N4" i="6" s="1"/>
  <c r="O4" i="6" s="1"/>
  <c r="L4" i="6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J7" i="4"/>
  <c r="J8" i="4"/>
  <c r="J9" i="4"/>
  <c r="J10" i="4"/>
  <c r="K10" i="4" s="1"/>
  <c r="J11" i="4"/>
  <c r="J12" i="4"/>
  <c r="J13" i="4"/>
  <c r="J14" i="4"/>
  <c r="K14" i="4" s="1"/>
  <c r="J15" i="4"/>
  <c r="J16" i="4"/>
  <c r="J17" i="4"/>
  <c r="J18" i="4"/>
  <c r="K18" i="4" s="1"/>
  <c r="J19" i="4"/>
  <c r="J20" i="4"/>
  <c r="J21" i="4"/>
  <c r="J22" i="4"/>
  <c r="K22" i="4" s="1"/>
  <c r="J23" i="4"/>
  <c r="J24" i="4"/>
  <c r="J25" i="4"/>
  <c r="J26" i="4"/>
  <c r="K26" i="4" s="1"/>
  <c r="J27" i="4"/>
  <c r="J28" i="4"/>
  <c r="J29" i="4"/>
  <c r="J30" i="4"/>
  <c r="K30" i="4" s="1"/>
  <c r="J31" i="4"/>
  <c r="J32" i="4"/>
  <c r="J33" i="4"/>
  <c r="J34" i="4"/>
  <c r="K34" i="4" s="1"/>
  <c r="J35" i="4"/>
  <c r="J36" i="4"/>
  <c r="J37" i="4"/>
  <c r="J38" i="4"/>
  <c r="K38" i="4" s="1"/>
  <c r="J39" i="4"/>
  <c r="J40" i="4"/>
  <c r="J41" i="4"/>
  <c r="J42" i="4"/>
  <c r="K42" i="4" s="1"/>
  <c r="J43" i="4"/>
  <c r="J44" i="4"/>
  <c r="J45" i="4"/>
  <c r="J46" i="4"/>
  <c r="K46" i="4" s="1"/>
  <c r="J47" i="4"/>
  <c r="J48" i="4"/>
  <c r="J49" i="4"/>
  <c r="J50" i="4"/>
  <c r="K50" i="4" s="1"/>
  <c r="J51" i="4"/>
  <c r="J52" i="4"/>
  <c r="J53" i="4"/>
  <c r="J54" i="4"/>
  <c r="K54" i="4" s="1"/>
  <c r="J55" i="4"/>
  <c r="J56" i="4"/>
  <c r="J57" i="4"/>
  <c r="J58" i="4"/>
  <c r="K58" i="4" s="1"/>
  <c r="J59" i="4"/>
  <c r="J60" i="4"/>
  <c r="J61" i="4"/>
  <c r="J62" i="4"/>
  <c r="K62" i="4" s="1"/>
  <c r="J63" i="4"/>
  <c r="J64" i="4"/>
  <c r="J65" i="4"/>
  <c r="J66" i="4"/>
  <c r="K66" i="4" s="1"/>
  <c r="J67" i="4"/>
  <c r="J68" i="4"/>
  <c r="J69" i="4"/>
  <c r="J70" i="4"/>
  <c r="K70" i="4" s="1"/>
  <c r="J71" i="4"/>
  <c r="J72" i="4"/>
  <c r="J73" i="4"/>
  <c r="J74" i="4"/>
  <c r="K74" i="4" s="1"/>
  <c r="J75" i="4"/>
  <c r="J76" i="4"/>
  <c r="J77" i="4"/>
  <c r="J78" i="4"/>
  <c r="K78" i="4" s="1"/>
  <c r="J79" i="4"/>
  <c r="J80" i="4"/>
  <c r="J81" i="4"/>
  <c r="J82" i="4"/>
  <c r="K82" i="4" s="1"/>
  <c r="J83" i="4"/>
  <c r="J84" i="4"/>
  <c r="J85" i="4"/>
  <c r="J86" i="4"/>
  <c r="K86" i="4" s="1"/>
  <c r="J87" i="4"/>
  <c r="J88" i="4"/>
  <c r="J89" i="4"/>
  <c r="J90" i="4"/>
  <c r="K90" i="4" s="1"/>
  <c r="J91" i="4"/>
  <c r="J6" i="4"/>
  <c r="K6" i="4" s="1"/>
  <c r="K7" i="4"/>
  <c r="K8" i="4"/>
  <c r="K9" i="4"/>
  <c r="K11" i="4"/>
  <c r="K12" i="4"/>
  <c r="K13" i="4"/>
  <c r="K15" i="4"/>
  <c r="K16" i="4"/>
  <c r="K17" i="4"/>
  <c r="K19" i="4"/>
  <c r="K20" i="4"/>
  <c r="K21" i="4"/>
  <c r="K23" i="4"/>
  <c r="K24" i="4"/>
  <c r="K25" i="4"/>
  <c r="K27" i="4"/>
  <c r="K28" i="4"/>
  <c r="K29" i="4"/>
  <c r="K31" i="4"/>
  <c r="K32" i="4"/>
  <c r="K33" i="4"/>
  <c r="K35" i="4"/>
  <c r="K36" i="4"/>
  <c r="K37" i="4"/>
  <c r="K39" i="4"/>
  <c r="K40" i="4"/>
  <c r="K41" i="4"/>
  <c r="K43" i="4"/>
  <c r="K44" i="4"/>
  <c r="K45" i="4"/>
  <c r="K47" i="4"/>
  <c r="K48" i="4"/>
  <c r="K49" i="4"/>
  <c r="K51" i="4"/>
  <c r="K52" i="4"/>
  <c r="K53" i="4"/>
  <c r="K55" i="4"/>
  <c r="K56" i="4"/>
  <c r="K57" i="4"/>
  <c r="K59" i="4"/>
  <c r="K60" i="4"/>
  <c r="K61" i="4"/>
  <c r="K63" i="4"/>
  <c r="K64" i="4"/>
  <c r="K65" i="4"/>
  <c r="K67" i="4"/>
  <c r="K68" i="4"/>
  <c r="K69" i="4"/>
  <c r="K71" i="4"/>
  <c r="K72" i="4"/>
  <c r="K73" i="4"/>
  <c r="K75" i="4"/>
  <c r="K76" i="4"/>
  <c r="K77" i="4"/>
  <c r="K79" i="4"/>
  <c r="K80" i="4"/>
  <c r="K81" i="4"/>
  <c r="K83" i="4"/>
  <c r="K84" i="4"/>
  <c r="K85" i="4"/>
  <c r="K87" i="4"/>
  <c r="K88" i="4"/>
  <c r="K89" i="4"/>
  <c r="K91" i="4"/>
  <c r="K5" i="4"/>
  <c r="J5" i="4"/>
  <c r="L5" i="4"/>
  <c r="M5" i="4" s="1"/>
  <c r="K4" i="4"/>
  <c r="L4" i="4" s="1"/>
  <c r="M4" i="4" s="1"/>
  <c r="J4" i="4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4" i="2"/>
  <c r="N5" i="5" l="1"/>
  <c r="O5" i="5" s="1"/>
  <c r="E22" i="4" l="1"/>
  <c r="E23" i="4"/>
  <c r="E24" i="4"/>
  <c r="F22" i="4"/>
  <c r="F23" i="4"/>
  <c r="F24" i="4"/>
  <c r="E15" i="4"/>
  <c r="F15" i="4"/>
  <c r="E59" i="4"/>
  <c r="F59" i="4"/>
  <c r="E55" i="4"/>
  <c r="F55" i="4"/>
  <c r="E58" i="4"/>
  <c r="F58" i="4"/>
  <c r="I58" i="4"/>
  <c r="H58" i="4" s="1"/>
  <c r="E9" i="4"/>
  <c r="F9" i="4"/>
  <c r="E21" i="4"/>
  <c r="F21" i="4"/>
  <c r="I21" i="4"/>
  <c r="H21" i="4" s="1"/>
  <c r="F12" i="4" l="1"/>
  <c r="E12" i="4"/>
  <c r="H11" i="2" l="1"/>
  <c r="I11" i="2"/>
  <c r="L11" i="2"/>
  <c r="K11" i="2" s="1"/>
  <c r="E20" i="4" l="1"/>
  <c r="F20" i="4"/>
  <c r="I20" i="4"/>
  <c r="H20" i="4" s="1"/>
  <c r="I17" i="4"/>
  <c r="H17" i="4" s="1"/>
  <c r="F17" i="4"/>
  <c r="E17" i="4"/>
  <c r="I16" i="4"/>
  <c r="H16" i="4" s="1"/>
  <c r="F16" i="4"/>
  <c r="E16" i="4"/>
  <c r="I19" i="4"/>
  <c r="H19" i="4" s="1"/>
  <c r="F19" i="4"/>
  <c r="E19" i="4"/>
  <c r="I18" i="4"/>
  <c r="H18" i="4" s="1"/>
  <c r="F18" i="4"/>
  <c r="E18" i="4"/>
  <c r="I14" i="4"/>
  <c r="H14" i="4" s="1"/>
  <c r="F14" i="4"/>
  <c r="E14" i="4"/>
  <c r="F13" i="4"/>
  <c r="E13" i="4"/>
  <c r="F11" i="4"/>
  <c r="E11" i="4"/>
  <c r="F10" i="4"/>
  <c r="E10" i="4"/>
  <c r="I8" i="4"/>
  <c r="H8" i="4" s="1"/>
  <c r="F8" i="4"/>
  <c r="E8" i="4"/>
  <c r="I7" i="4"/>
  <c r="H7" i="4" s="1"/>
  <c r="F7" i="4"/>
  <c r="E7" i="4"/>
  <c r="F6" i="4"/>
  <c r="E6" i="4"/>
  <c r="K59" i="5" l="1"/>
  <c r="J59" i="5" s="1"/>
  <c r="H59" i="5"/>
  <c r="G59" i="5"/>
  <c r="K60" i="5"/>
  <c r="J60" i="5" s="1"/>
  <c r="H60" i="5"/>
  <c r="G60" i="5"/>
  <c r="K58" i="5"/>
  <c r="J58" i="5" s="1"/>
  <c r="H58" i="5"/>
  <c r="G58" i="5"/>
  <c r="G62" i="5"/>
  <c r="H62" i="5"/>
  <c r="K62" i="5"/>
  <c r="J62" i="5" s="1"/>
  <c r="K6" i="5"/>
  <c r="J6" i="5" s="1"/>
  <c r="H6" i="5"/>
  <c r="G6" i="5"/>
  <c r="J28" i="6"/>
  <c r="I28" i="6"/>
  <c r="I16" i="6"/>
  <c r="J16" i="6"/>
  <c r="E26" i="4"/>
  <c r="F26" i="4"/>
  <c r="E5" i="4"/>
  <c r="F5" i="4"/>
  <c r="H31" i="2"/>
  <c r="I31" i="2"/>
  <c r="L31" i="2"/>
  <c r="K31" i="2" s="1"/>
  <c r="I12" i="2"/>
  <c r="H12" i="2"/>
  <c r="I13" i="2"/>
  <c r="H13" i="2"/>
  <c r="H10" i="2"/>
  <c r="I10" i="2"/>
  <c r="L10" i="2"/>
  <c r="K10" i="2" s="1"/>
  <c r="L7" i="2"/>
  <c r="K7" i="2" s="1"/>
  <c r="I7" i="2"/>
  <c r="H7" i="2"/>
  <c r="I27" i="2"/>
  <c r="H27" i="2"/>
  <c r="I28" i="2"/>
  <c r="H28" i="2"/>
  <c r="H26" i="2"/>
  <c r="I26" i="2"/>
  <c r="L32" i="2"/>
  <c r="K32" i="2" s="1"/>
  <c r="I32" i="2"/>
  <c r="H32" i="2"/>
  <c r="J34" i="6"/>
  <c r="I34" i="6"/>
  <c r="J33" i="6"/>
  <c r="I33" i="6"/>
  <c r="J32" i="6"/>
  <c r="I32" i="6"/>
  <c r="J29" i="6"/>
  <c r="I29" i="6"/>
  <c r="J25" i="6"/>
  <c r="I25" i="6"/>
  <c r="J24" i="6"/>
  <c r="I24" i="6"/>
  <c r="J20" i="6"/>
  <c r="I20" i="6"/>
  <c r="J15" i="6"/>
  <c r="I15" i="6"/>
  <c r="J14" i="6"/>
  <c r="I14" i="6"/>
  <c r="J11" i="6"/>
  <c r="I11" i="6"/>
  <c r="J10" i="6"/>
  <c r="I10" i="6"/>
  <c r="J9" i="6"/>
  <c r="I9" i="6"/>
  <c r="J8" i="6"/>
  <c r="I8" i="6"/>
  <c r="J7" i="6"/>
  <c r="I7" i="6"/>
  <c r="J6" i="6"/>
  <c r="I6" i="6"/>
  <c r="J5" i="6"/>
  <c r="I5" i="6"/>
  <c r="K61" i="5" l="1"/>
  <c r="J61" i="5" s="1"/>
  <c r="H61" i="5"/>
  <c r="G61" i="5"/>
  <c r="K57" i="5"/>
  <c r="J57" i="5" s="1"/>
  <c r="H57" i="5"/>
  <c r="G57" i="5"/>
  <c r="K56" i="5"/>
  <c r="J56" i="5" s="1"/>
  <c r="H56" i="5"/>
  <c r="G56" i="5"/>
  <c r="K55" i="5"/>
  <c r="J55" i="5" s="1"/>
  <c r="H55" i="5"/>
  <c r="G55" i="5"/>
  <c r="K54" i="5"/>
  <c r="J54" i="5" s="1"/>
  <c r="H54" i="5"/>
  <c r="G54" i="5"/>
  <c r="K53" i="5"/>
  <c r="J53" i="5" s="1"/>
  <c r="H53" i="5"/>
  <c r="G53" i="5"/>
  <c r="K52" i="5"/>
  <c r="J52" i="5" s="1"/>
  <c r="H52" i="5"/>
  <c r="G52" i="5"/>
  <c r="K51" i="5"/>
  <c r="J51" i="5" s="1"/>
  <c r="H51" i="5"/>
  <c r="G51" i="5"/>
  <c r="K50" i="5"/>
  <c r="J50" i="5" s="1"/>
  <c r="H50" i="5"/>
  <c r="G50" i="5"/>
  <c r="K49" i="5"/>
  <c r="J49" i="5" s="1"/>
  <c r="H49" i="5"/>
  <c r="G49" i="5"/>
  <c r="K48" i="5"/>
  <c r="J48" i="5" s="1"/>
  <c r="H48" i="5"/>
  <c r="G48" i="5"/>
  <c r="K47" i="5"/>
  <c r="J47" i="5" s="1"/>
  <c r="H47" i="5"/>
  <c r="G47" i="5"/>
  <c r="K29" i="5"/>
  <c r="J29" i="5" s="1"/>
  <c r="H29" i="5"/>
  <c r="G29" i="5"/>
  <c r="K28" i="5"/>
  <c r="J28" i="5" s="1"/>
  <c r="H28" i="5"/>
  <c r="G28" i="5"/>
  <c r="K27" i="5"/>
  <c r="J27" i="5" s="1"/>
  <c r="H27" i="5"/>
  <c r="G27" i="5"/>
  <c r="K26" i="5"/>
  <c r="J26" i="5" s="1"/>
  <c r="H26" i="5"/>
  <c r="G26" i="5"/>
  <c r="K25" i="5"/>
  <c r="J25" i="5" s="1"/>
  <c r="H25" i="5"/>
  <c r="G25" i="5"/>
  <c r="K24" i="5"/>
  <c r="J24" i="5" s="1"/>
  <c r="H24" i="5"/>
  <c r="G24" i="5"/>
  <c r="K23" i="5"/>
  <c r="J23" i="5" s="1"/>
  <c r="H23" i="5"/>
  <c r="G23" i="5"/>
  <c r="K22" i="5"/>
  <c r="J22" i="5" s="1"/>
  <c r="H22" i="5"/>
  <c r="G22" i="5"/>
  <c r="K21" i="5"/>
  <c r="J21" i="5" s="1"/>
  <c r="H21" i="5"/>
  <c r="G21" i="5"/>
  <c r="K44" i="5"/>
  <c r="J44" i="5" s="1"/>
  <c r="H44" i="5"/>
  <c r="G44" i="5"/>
  <c r="K43" i="5"/>
  <c r="J43" i="5" s="1"/>
  <c r="H43" i="5"/>
  <c r="G43" i="5"/>
  <c r="K42" i="5"/>
  <c r="J42" i="5" s="1"/>
  <c r="H42" i="5"/>
  <c r="G42" i="5"/>
  <c r="K41" i="5"/>
  <c r="J41" i="5" s="1"/>
  <c r="H41" i="5"/>
  <c r="G41" i="5"/>
  <c r="K40" i="5"/>
  <c r="J40" i="5" s="1"/>
  <c r="H40" i="5"/>
  <c r="G40" i="5"/>
  <c r="K39" i="5"/>
  <c r="J39" i="5" s="1"/>
  <c r="H39" i="5"/>
  <c r="G39" i="5"/>
  <c r="K38" i="5"/>
  <c r="J38" i="5" s="1"/>
  <c r="H38" i="5"/>
  <c r="G38" i="5"/>
  <c r="K37" i="5"/>
  <c r="J37" i="5" s="1"/>
  <c r="H37" i="5"/>
  <c r="G37" i="5"/>
  <c r="K36" i="5"/>
  <c r="J36" i="5" s="1"/>
  <c r="H36" i="5"/>
  <c r="G36" i="5"/>
  <c r="K35" i="5"/>
  <c r="J35" i="5" s="1"/>
  <c r="H35" i="5"/>
  <c r="G35" i="5"/>
  <c r="K34" i="5"/>
  <c r="J34" i="5" s="1"/>
  <c r="H34" i="5"/>
  <c r="G34" i="5"/>
  <c r="K33" i="5"/>
  <c r="J33" i="5" s="1"/>
  <c r="H33" i="5"/>
  <c r="G33" i="5"/>
  <c r="K32" i="5"/>
  <c r="J32" i="5" s="1"/>
  <c r="H32" i="5"/>
  <c r="G32" i="5"/>
  <c r="K18" i="5"/>
  <c r="J18" i="5" s="1"/>
  <c r="H18" i="5"/>
  <c r="G18" i="5"/>
  <c r="K17" i="5"/>
  <c r="J17" i="5" s="1"/>
  <c r="H17" i="5"/>
  <c r="G17" i="5"/>
  <c r="K16" i="5"/>
  <c r="J16" i="5" s="1"/>
  <c r="H16" i="5"/>
  <c r="G16" i="5"/>
  <c r="K15" i="5"/>
  <c r="J15" i="5" s="1"/>
  <c r="H15" i="5"/>
  <c r="G15" i="5"/>
  <c r="K14" i="5"/>
  <c r="J14" i="5" s="1"/>
  <c r="H14" i="5"/>
  <c r="G14" i="5"/>
  <c r="K13" i="5"/>
  <c r="J13" i="5" s="1"/>
  <c r="H13" i="5"/>
  <c r="G13" i="5"/>
  <c r="K12" i="5"/>
  <c r="J12" i="5" s="1"/>
  <c r="H12" i="5"/>
  <c r="G12" i="5"/>
  <c r="K11" i="5"/>
  <c r="J11" i="5" s="1"/>
  <c r="H11" i="5"/>
  <c r="G11" i="5"/>
  <c r="K8" i="5"/>
  <c r="J8" i="5" s="1"/>
  <c r="H8" i="5"/>
  <c r="G8" i="5"/>
  <c r="K7" i="5"/>
  <c r="J7" i="5" s="1"/>
  <c r="H7" i="5"/>
  <c r="G7" i="5"/>
  <c r="K5" i="5"/>
  <c r="J5" i="5" s="1"/>
  <c r="H5" i="5"/>
  <c r="G5" i="5"/>
  <c r="I91" i="4"/>
  <c r="H91" i="4" s="1"/>
  <c r="F91" i="4"/>
  <c r="E91" i="4"/>
  <c r="I90" i="4"/>
  <c r="H90" i="4" s="1"/>
  <c r="F90" i="4"/>
  <c r="E90" i="4"/>
  <c r="I89" i="4"/>
  <c r="H89" i="4" s="1"/>
  <c r="F89" i="4"/>
  <c r="E89" i="4"/>
  <c r="I86" i="4"/>
  <c r="H86" i="4" s="1"/>
  <c r="F86" i="4"/>
  <c r="E86" i="4"/>
  <c r="I85" i="4"/>
  <c r="H85" i="4" s="1"/>
  <c r="F85" i="4"/>
  <c r="E85" i="4"/>
  <c r="I84" i="4"/>
  <c r="H84" i="4" s="1"/>
  <c r="F84" i="4"/>
  <c r="E84" i="4"/>
  <c r="I83" i="4"/>
  <c r="H83" i="4" s="1"/>
  <c r="F83" i="4"/>
  <c r="E83" i="4"/>
  <c r="I82" i="4"/>
  <c r="H82" i="4" s="1"/>
  <c r="F82" i="4"/>
  <c r="E82" i="4"/>
  <c r="I81" i="4"/>
  <c r="H81" i="4" s="1"/>
  <c r="F81" i="4"/>
  <c r="E81" i="4"/>
  <c r="I80" i="4"/>
  <c r="H80" i="4" s="1"/>
  <c r="F80" i="4"/>
  <c r="E80" i="4"/>
  <c r="I79" i="4"/>
  <c r="H79" i="4" s="1"/>
  <c r="F79" i="4"/>
  <c r="E79" i="4"/>
  <c r="I78" i="4"/>
  <c r="H78" i="4" s="1"/>
  <c r="F78" i="4"/>
  <c r="E78" i="4"/>
  <c r="I77" i="4"/>
  <c r="H77" i="4" s="1"/>
  <c r="F77" i="4"/>
  <c r="E77" i="4"/>
  <c r="I76" i="4"/>
  <c r="H76" i="4" s="1"/>
  <c r="F76" i="4"/>
  <c r="E76" i="4"/>
  <c r="I75" i="4"/>
  <c r="H75" i="4" s="1"/>
  <c r="F75" i="4"/>
  <c r="E75" i="4"/>
  <c r="I74" i="4"/>
  <c r="H74" i="4" s="1"/>
  <c r="F74" i="4"/>
  <c r="E74" i="4"/>
  <c r="I73" i="4"/>
  <c r="H73" i="4" s="1"/>
  <c r="F73" i="4"/>
  <c r="E73" i="4"/>
  <c r="I72" i="4"/>
  <c r="H72" i="4" s="1"/>
  <c r="F72" i="4"/>
  <c r="E72" i="4"/>
  <c r="I71" i="4"/>
  <c r="H71" i="4" s="1"/>
  <c r="F71" i="4"/>
  <c r="E71" i="4"/>
  <c r="I70" i="4"/>
  <c r="H70" i="4" s="1"/>
  <c r="F70" i="4"/>
  <c r="E70" i="4"/>
  <c r="I69" i="4"/>
  <c r="H69" i="4" s="1"/>
  <c r="F69" i="4"/>
  <c r="E69" i="4"/>
  <c r="I68" i="4"/>
  <c r="H68" i="4" s="1"/>
  <c r="F68" i="4"/>
  <c r="E68" i="4"/>
  <c r="I65" i="4"/>
  <c r="H65" i="4" s="1"/>
  <c r="F65" i="4"/>
  <c r="E65" i="4"/>
  <c r="I64" i="4"/>
  <c r="H64" i="4" s="1"/>
  <c r="F64" i="4"/>
  <c r="E64" i="4"/>
  <c r="I63" i="4"/>
  <c r="H63" i="4" s="1"/>
  <c r="F63" i="4"/>
  <c r="E63" i="4"/>
  <c r="I62" i="4"/>
  <c r="H62" i="4" s="1"/>
  <c r="F62" i="4"/>
  <c r="E62" i="4"/>
  <c r="I61" i="4"/>
  <c r="H61" i="4" s="1"/>
  <c r="F61" i="4"/>
  <c r="E61" i="4"/>
  <c r="I60" i="4"/>
  <c r="H60" i="4" s="1"/>
  <c r="F60" i="4"/>
  <c r="E60" i="4"/>
  <c r="I57" i="4"/>
  <c r="H57" i="4" s="1"/>
  <c r="F57" i="4"/>
  <c r="E57" i="4"/>
  <c r="I54" i="4"/>
  <c r="H54" i="4" s="1"/>
  <c r="F54" i="4"/>
  <c r="E54" i="4"/>
  <c r="I56" i="4"/>
  <c r="H56" i="4" s="1"/>
  <c r="F56" i="4"/>
  <c r="E56" i="4"/>
  <c r="I53" i="4"/>
  <c r="H53" i="4" s="1"/>
  <c r="F53" i="4"/>
  <c r="E53" i="4"/>
  <c r="I50" i="4"/>
  <c r="H50" i="4" s="1"/>
  <c r="F50" i="4"/>
  <c r="E50" i="4"/>
  <c r="I49" i="4"/>
  <c r="H49" i="4" s="1"/>
  <c r="F49" i="4"/>
  <c r="E49" i="4"/>
  <c r="I48" i="4"/>
  <c r="H48" i="4" s="1"/>
  <c r="F48" i="4"/>
  <c r="E48" i="4"/>
  <c r="I47" i="4"/>
  <c r="H47" i="4" s="1"/>
  <c r="F47" i="4"/>
  <c r="E47" i="4"/>
  <c r="I46" i="4"/>
  <c r="H46" i="4" s="1"/>
  <c r="F46" i="4"/>
  <c r="E46" i="4"/>
  <c r="I45" i="4"/>
  <c r="H45" i="4" s="1"/>
  <c r="F45" i="4"/>
  <c r="E45" i="4"/>
  <c r="I44" i="4"/>
  <c r="H44" i="4" s="1"/>
  <c r="F44" i="4"/>
  <c r="E44" i="4"/>
  <c r="I43" i="4"/>
  <c r="H43" i="4" s="1"/>
  <c r="F43" i="4"/>
  <c r="E43" i="4"/>
  <c r="I42" i="4"/>
  <c r="H42" i="4" s="1"/>
  <c r="F42" i="4"/>
  <c r="E42" i="4"/>
  <c r="I41" i="4"/>
  <c r="H41" i="4" s="1"/>
  <c r="F41" i="4"/>
  <c r="E41" i="4"/>
  <c r="I40" i="4"/>
  <c r="H40" i="4" s="1"/>
  <c r="F40" i="4"/>
  <c r="E40" i="4"/>
  <c r="I39" i="4"/>
  <c r="H39" i="4" s="1"/>
  <c r="F39" i="4"/>
  <c r="E39" i="4"/>
  <c r="I38" i="4"/>
  <c r="H38" i="4" s="1"/>
  <c r="F38" i="4"/>
  <c r="E38" i="4"/>
  <c r="I37" i="4"/>
  <c r="H37" i="4" s="1"/>
  <c r="F37" i="4"/>
  <c r="E37" i="4"/>
  <c r="I36" i="4"/>
  <c r="H36" i="4" s="1"/>
  <c r="F36" i="4"/>
  <c r="E36" i="4"/>
  <c r="I35" i="4"/>
  <c r="H35" i="4" s="1"/>
  <c r="F35" i="4"/>
  <c r="E35" i="4"/>
  <c r="I34" i="4"/>
  <c r="H34" i="4" s="1"/>
  <c r="F34" i="4"/>
  <c r="E34" i="4"/>
  <c r="I33" i="4"/>
  <c r="H33" i="4" s="1"/>
  <c r="F33" i="4"/>
  <c r="E33" i="4"/>
  <c r="I32" i="4"/>
  <c r="H32" i="4" s="1"/>
  <c r="F32" i="4"/>
  <c r="E32" i="4"/>
  <c r="I31" i="4"/>
  <c r="H31" i="4" s="1"/>
  <c r="F31" i="4"/>
  <c r="E31" i="4"/>
  <c r="I30" i="4"/>
  <c r="H30" i="4" s="1"/>
  <c r="F30" i="4"/>
  <c r="E30" i="4"/>
  <c r="I29" i="4"/>
  <c r="H29" i="4" s="1"/>
  <c r="F29" i="4"/>
  <c r="E29" i="4"/>
  <c r="I28" i="4"/>
  <c r="H28" i="4" s="1"/>
  <c r="F28" i="4"/>
  <c r="E28" i="4"/>
  <c r="I27" i="4"/>
  <c r="H27" i="4" s="1"/>
  <c r="F27" i="4"/>
  <c r="E27" i="4"/>
  <c r="I25" i="4"/>
  <c r="H25" i="4" s="1"/>
  <c r="F25" i="4"/>
  <c r="E25" i="4"/>
  <c r="H5" i="2"/>
  <c r="I5" i="2"/>
  <c r="L5" i="2"/>
  <c r="K5" i="2" s="1"/>
  <c r="L25" i="2"/>
  <c r="K25" i="2" s="1"/>
  <c r="I25" i="2"/>
  <c r="H25" i="2"/>
  <c r="L22" i="2"/>
  <c r="K22" i="2" s="1"/>
  <c r="I22" i="2"/>
  <c r="H22" i="2"/>
  <c r="L19" i="2"/>
  <c r="K19" i="2" s="1"/>
  <c r="I19" i="2"/>
  <c r="H19" i="2"/>
  <c r="L18" i="2"/>
  <c r="K18" i="2" s="1"/>
  <c r="I18" i="2"/>
  <c r="H18" i="2"/>
  <c r="L17" i="2"/>
  <c r="K17" i="2" s="1"/>
  <c r="I17" i="2"/>
  <c r="H17" i="2"/>
  <c r="L16" i="2"/>
  <c r="K16" i="2" s="1"/>
  <c r="I16" i="2"/>
  <c r="H16" i="2"/>
  <c r="L15" i="2"/>
  <c r="K15" i="2" s="1"/>
  <c r="I15" i="2"/>
  <c r="H15" i="2"/>
  <c r="L14" i="2"/>
  <c r="K14" i="2" s="1"/>
  <c r="I14" i="2"/>
  <c r="H14" i="2"/>
  <c r="L9" i="2"/>
  <c r="K9" i="2" s="1"/>
  <c r="I9" i="2"/>
  <c r="H9" i="2"/>
  <c r="L8" i="2"/>
  <c r="K8" i="2" s="1"/>
  <c r="I8" i="2"/>
  <c r="H8" i="2"/>
  <c r="L6" i="2"/>
  <c r="K6" i="2" s="1"/>
  <c r="I6" i="2"/>
  <c r="H6" i="2"/>
  <c r="O4" i="2"/>
  <c r="P4" i="2" s="1"/>
</calcChain>
</file>

<file path=xl/sharedStrings.xml><?xml version="1.0" encoding="utf-8"?>
<sst xmlns="http://schemas.openxmlformats.org/spreadsheetml/2006/main" count="897" uniqueCount="526">
  <si>
    <t>Изображение</t>
  </si>
  <si>
    <t>Напряжение</t>
  </si>
  <si>
    <t>50W</t>
  </si>
  <si>
    <t>200W</t>
  </si>
  <si>
    <t>Цвет</t>
  </si>
  <si>
    <t>5V</t>
  </si>
  <si>
    <t>Красный</t>
  </si>
  <si>
    <t>Зелёный</t>
  </si>
  <si>
    <t>Синий</t>
  </si>
  <si>
    <t>Жёлтый</t>
  </si>
  <si>
    <t xml:space="preserve">Размер в пикселях 32х16 и 16х16 соответственно. Степень защиты - IP65. Плотность пикселей на кв.м. - 10 000шт. </t>
  </si>
  <si>
    <t>100W</t>
  </si>
  <si>
    <t>Кабель USB/COM 0,8м</t>
  </si>
  <si>
    <t>Кабель COM/COM 1,5м</t>
  </si>
  <si>
    <t>Инструмент-обжимка для 16 PIN/50 PIN</t>
  </si>
  <si>
    <t>Пульт Управления</t>
  </si>
  <si>
    <t xml:space="preserve"> Максимальная высота: 160 линий
 Определение интерфейса: 2 G1 G2 N N B D HS N 16 1 R1 B1 R2 B2 C CK оригинального 15</t>
  </si>
  <si>
    <t xml:space="preserve"> Универсальный адаптер с 50 контактным интерфейсом, который поддерживает синхронный полный цвет</t>
  </si>
  <si>
    <t>HUB40 для подключения полноцветных модулей</t>
  </si>
  <si>
    <t>HUB75 для подключения полноцветных модулей</t>
  </si>
  <si>
    <t>Шлейф 16PIN для соединения модулей</t>
  </si>
  <si>
    <t>Шлейф 50 PIN</t>
  </si>
  <si>
    <t>Магнит для крепления модулей (ПАПА)</t>
  </si>
  <si>
    <t>Магнит для крепления модулей (МАМА)</t>
  </si>
  <si>
    <t>Коннектор 16PIN</t>
  </si>
  <si>
    <t xml:space="preserve">Контроллер HD-C1 </t>
  </si>
  <si>
    <t>Контроллер HD-C3</t>
  </si>
  <si>
    <t>Кабель питания 5V/25 см.</t>
  </si>
  <si>
    <t>Кабель питания 5V/40 см.</t>
  </si>
  <si>
    <t>Характеристики</t>
  </si>
  <si>
    <t>Яркость</t>
  </si>
  <si>
    <t>7000-8000 KD/m2</t>
  </si>
  <si>
    <t>Скан</t>
  </si>
  <si>
    <t>HUB Adapter (BX-5Q)</t>
  </si>
  <si>
    <t>HUB 40-HD (128-8 рядов)</t>
  </si>
  <si>
    <t>от 300 000 руб</t>
  </si>
  <si>
    <t>Наименование</t>
  </si>
  <si>
    <t>150W</t>
  </si>
  <si>
    <t>75W</t>
  </si>
  <si>
    <t>HUB -T74A(BX-5Q)</t>
  </si>
  <si>
    <t>300W</t>
  </si>
  <si>
    <t>60W</t>
  </si>
  <si>
    <t>Герметик "Макрофлекс SX/SX101" Санитарный Силиконовый Черный, 290 мл</t>
  </si>
  <si>
    <t>3000 KD/m2</t>
  </si>
  <si>
    <t>Кабель USB/USB 10 метров</t>
  </si>
  <si>
    <t>Кабель USB/USB 5 метров</t>
  </si>
  <si>
    <t>Кабель USB/USB 3 метра</t>
  </si>
  <si>
    <t>Кабель USB/USB 1,5 метра</t>
  </si>
  <si>
    <t>Силиконовый уплотнитель для светодиодного модуля P10, 320*160 мм.</t>
  </si>
  <si>
    <t>Кабель силовой КГ 2*1</t>
  </si>
  <si>
    <t>Акция!!!</t>
  </si>
  <si>
    <t>3300 KD/m2</t>
  </si>
  <si>
    <t>6000 KD/m2</t>
  </si>
  <si>
    <t>BX-5Q1</t>
  </si>
  <si>
    <t>HUB-75 (256-16 рядов)HD</t>
  </si>
  <si>
    <t>HUB-75 (128-8 рядов)</t>
  </si>
  <si>
    <t>HUB-T75A (BX-5Q)</t>
  </si>
  <si>
    <t>HUB- 256-T12</t>
  </si>
  <si>
    <t>HUB- 256-T8</t>
  </si>
  <si>
    <t>HUB -128-T12</t>
  </si>
  <si>
    <t xml:space="preserve"> HUB- 128-T8</t>
  </si>
  <si>
    <t>РОЗНИЦА</t>
  </si>
  <si>
    <t>ОПТ1</t>
  </si>
  <si>
    <t>ОПТ2</t>
  </si>
  <si>
    <t>Модули полноцветные Outdoor SMD</t>
  </si>
  <si>
    <t>1000-1200 Nits</t>
  </si>
  <si>
    <t xml:space="preserve">                                    Модули монохром Outdoor SMD</t>
  </si>
  <si>
    <t>2700 KD/m2</t>
  </si>
  <si>
    <t>Синий-белый</t>
  </si>
  <si>
    <t>5500 KD/m2</t>
  </si>
  <si>
    <t>МОДУЛИ ДЛЯ СВЕТОДИОДНЫХ БЕГУЩИХ СТРОК И ЭКРАНОВ 
(в комплект входит: 1 шлейф, 1 провод 5V)</t>
  </si>
  <si>
    <t>Разрешение - Одноцветные панели:  10K 640*16 320*32
Разрешение - Двухцветные панели:  5K 320*16 160*32
Количество рядов уличных модулей:  2 ряда
 Количество рядов для внутренних модулей:  1 ряд
Память:  2 Мб
 Управление:  USB флеш-накопитель 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</si>
  <si>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16K 1024*16 512*32
Разрешение - Двухцветные панели:  8K 512*16 256*32
Количество рядов уличных модулей:  2 ряда
 Количество рядов для внутренних модулей:  1 ряд
Память:  2 Мб
 Управление:  USB флеш-накопитель 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</si>
  <si>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16K 1024*16 512*32 320*48 256*64
Разрешение - Двухцветные панели:  8K 512*16 256*32 160*48 128*64
Количество рядов уличных модулей:  4 ряда
 Количество рядов для внутренних модулей:  2 ряда
Память:  2 Мб
 Управление:  USB флеш-накопитель 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</si>
  <si>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64K 3200*16, 2048*32, 1344*48, 1024*54
Разрешение - Двухцветные панели:  32K 1600*16, 1024*32, 672*48, 512*64
Количество рядов уличных модулей:  4 ряда
 Количество рядов для внутренних модулей:  2 ряда
Память:  2 Мб
 Управление:  USB, RS232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</si>
  <si>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100K 3200*32, 2112*48, 1600*64
Разрешение - Двухцветные панели:  50K 1600*32, 1056*48, 800*64
Количество рядов уличных модулей:  4 ряда
 Количество рядов для внутренних модулей:  2 ряда
Память:  2 Мб
 Управление:  USB,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</si>
  <si>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3200*16 3200*32 2720*48 2048*64 1632*80 1344*96 1152*112 1024*128
Разрешение - Двухцветные панели:  64K 3200*16 2048*32 1360*48 1024*64 816*80 672*96 576*112 512*128
Количество рядов уличных модулей:  4 ряда
 Количество рядов для внутренних модулей:  2 ряда
Память:  2 Мб
 Управление: 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</si>
  <si>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 3200*16, 3200*32, 2720*48, 2048*64, 1632*80, 1344*96, 1152*112, 1024*128, 896*144, 800*160, 736*176, 672*192, 608*208, 576*224, 544*240, 512*256
Разрешение - Двухцветные панели:  64K 3200*16, 2048*32, 1360*48, 1024*64, 816*80, 672*96, 576*112, 512*128, 448*144, 400*160, 368*176, 336*192, 304*208, 288*224, 272*240, 256*256
Количество рядов уличных модулей:  4 ряда
 Количество рядов для внутренних модулей:  2 ряда
Память:  2 Мб
 Управление:  USB,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</si>
  <si>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 3200*16 3200*32 2720*48 2048*64 1632*80 1344*96 1152*112 1024*128
896*144 800*160 736*176 672*192 608*208 576*224 544*240 512*256
Разрешение - Двухцветные панели:  64K 3200*16 2048*32 1360*48 1024*64 816*80 672*96 576*112 512*128
448*144 400*160 368*176 336*192 304*208 288*224 272*240 256*25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
Напряжение:  5V (3.5V ~ 6.5V)
Рабочая температура:  -30 ° C ~+ 50 ° C 
Цветность: монохромный, двухцветный</t>
  </si>
  <si>
    <t>Разрешение - Одноцветные панели:  32K  2048*16, 1024*32, 672*48, 512*64
Разрешение - Двухцветные панели:  16K  1024*16, 512*32, 336*48, 256*64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</si>
  <si>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64K  3200*16, 2048*32, 1344*48, 1024*64
Разрешение - Двухцветные панели:  32K 1600*16, 1024*32, 672*48, 512*64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</si>
  <si>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100K  3200*32 2112*48 1600*64
Разрешение - Двухцветные панели:  50K 1600*32 1056*48 800*64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</si>
  <si>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100K 3200 x 32, 2048 x 64, 1344 x 96, 1024 x 128
Разрешение - Двухцветные панели:  50K 2048 x 32, 1024 x 64, 672x96, 512 x 128
Количество рядов уличных модулей:  4 ряда
 Количество рядов для внутренних модулей:  2 ряда
Память:  2 Мб
 Управление:  COM порт RS-232
Поддерживаемые датчики:   температура, влажность
Напряжение:  5V (3.5V ~ 6.5V)
Рабочая температура:  -30 ° C ~+ 50 ° C 
Цветность: монохромный, двухцветный</t>
  </si>
  <si>
    <t>Разрешение - Одноцветные панели:  128K  3200*16 3200*32 2720*48 2048*64 1632*80 1344*96 1152*112 1024*128
896*144 800*160 736*176 672*192 608*208 576*224 544*240 512*256
Разрешение - Двухцветные панели:  64K  3200*16 2048*32 1360*48 1024*64 816*80 672*96 576*112 512*128
448*144 400*160 368*176 336*192 304*208 288*224 272*240 256*25
Количество рядов уличных модулей:  4 ряда
 Количество рядов для внутренних модулей:  2 ряда
Память:  2 Мб
 Управление:  RS232, RS485
Поддерживаемые датчики:   температура, влажность
Напряжение:  5V (3.5V ~ 6.5V)
Рабочая температура:  -30 ° C ~+ 50 ° C 
Цветность: монохромный, двухцветный
Встроенные хабы: HUB256-T8, HUB128-T8, HUB256-T12, HUB128-T12</t>
  </si>
  <si>
    <t>Разрешение - Одноцветные панели:  32K  2048*16 1024*32 672*48 512*64
Разрешение - Двухцветные панели:  16K 1024*16, 512*32, 336*48, 256*64
Количество рядов уличных модулей:  4 ряда
 Количество рядов для внутренних модулей:  2 ряда
Память:  2 Мб
 Управление:  LAN100M,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</si>
  <si>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 3200*16, 3200*32, 2688*48, 2048*64
Разрешение - Двухцветные панели:  64K 3200*16, 2048*32, 1344*48, 1024*64
Количество рядов уличных модулей:  4 ряда
 Количество рядов для внутренних модулей:  2 ряда
Память:  2 Мб
 Управление:  LAN100M,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</si>
  <si>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 3200*16, 3200*32, 2720*48, 2048*64, 1632*80, 1344*96, 1152* 112, 1024*128
Разрешение - Двухцветные панели:  64K 3200*16, 2048*32, 1360*48, 1024*64, 816*80, 672*96, 576*112, 512*128
Количество рядов уличных модулей:  4 ряда
 Количество рядов для внутренних модулей:  2 ряда
Память:  2 Мб
 Управление:  LAN100M,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</si>
  <si>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128K 3200*16, 3200*32, 2720*48, 2048*64, 1632*80, 1344*96, 1152*112, 1024*128, 896*144, 800*160, 736*176, 672*192, 608*208, 576*224, 544*240, 512*256
Разрешение - Двухцветные панели:  64K 3200*16, 2048*32, 1360*48, 1024*64, 816*80, 672*96, 576*112, 512*128, 448*144, 400*160, 368*176, 336*192, 304*208, 288*224, 272*240, 256*256
Количество рядов уличных модулей:  4 ряда
 Количество рядов для внутренних модулей:  2 ряда
Память:  2 Мб
 Управление:  LAN100M, USB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</si>
  <si>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Зона контроля (пиксели)  2048*64 1360*96 1024*128 672*192 512*256
Количество рядов уличных модулей:  4 ряда
 Количество рядов для внутренних модулей:  2 ряда
Память:  128 Мб
 Управление:  100M ethernet/RS232/RS485/USB
Поддерживаемые датчики:   температура, влажность
Напряжение:  5V (3.5V ~ 6.5V)
Рабочая температура:  -30 ° C ~+ 50 ° C 
Цветность: полноцветный
Встроенные хабы: HUB-T75A, HUB-T74, HUB-T08</t>
  </si>
  <si>
    <t>Зона контроля (пиксели)  256 уровней шкалы серого 32K  2048*16 1024*32 672*48 512*64 400*80 336*96 288*112 256*128 224*144 200*160
Зона контроля (пиксели)  Без шкалы серого 64K  2048*16 2048*32 1360*48 1024*64 816*80 672*96 576*112 512*128 448*144 400*160
Количество рядов уличных модулей:  4 ряда
 Количество рядов для внутренних модулей:  2 ряда
Память:  128 Мб
 Управление:  LAN100M, USB
Поддерживаемые датчики:   температура, влажность
Напряжение:  5V (3.5V ~ 6.5V)
Рабочая температура:  -30 ° C ~+ 50 ° C 
Цветность: полноцветный
Встроенные хабы: HUB75, HUB74, HUB08, HUB-Adapter</t>
  </si>
  <si>
    <t>Зона контроля (пиксели)  256 уровней шкалы серого 64K  2048*16 2048*32 1360*48 1024*64 816*80 672*96 576*112 512*128 448*144 400*160
Зона контроля (пиксели)  Без шкалы серого 128K  2048*64 1632*80 1360*96 1168*112 1024*128 896*144 816*160
Количество рядов уличных модулей:  4 ряда
 Количество рядов для внутренних модулей:  2 ряда
Память:  128 Мб
 Управление:  100M ethernet/RS232/RS485/USB
Поддерживаемые датчики:   температура, влажность
Напряжение:  5V (3.5V ~ 6.5V)
Рабочая температура:  -30 ° C ~+ 50 ° C 
Цветность: полноцветный
Встроенные хабы: HUB-T75A, HUB-T74, HUB-T08</t>
  </si>
  <si>
    <t>Разрешение - Одноцветные панели:  32K  2048*16, 1024*32, 672*48, 512*64
Разрешение - Двухцветные панели:  16K  2048*16, 1024*32, 672*48, 512*64
Количество рядов уличных модулей:  4 ряда
 Количество рядов для внутренних модулей:  2 ряда
Память:  2 Мб
 Управление:  WiFi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</si>
  <si>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Разрешение - Одноцветные панели:  32K  2048*16, 1024*32, 672*48, 512*64
Разрешение - Двухцветные панели:  16K  2048*16, 1024*32, 672*48, 512*64
Количество рядов уличных модулей:  4 ряда
 Количество рядов для внутренних модулей:  2 ряда
Память:  2 Мб
 Управление:  WiFi
Поддерживаемые датчики:   температура, влажность
Напряжение:  5V (3.5V ~ 6.5V)
Рабочая температура:  -30 ° C ~+ 50 ° C 
Цветность: монохромный, двухцветный</t>
  </si>
  <si>
    <t>Разрешение - Одноцветные панели:  128K  3200*16 3200*32 2720*48 2048*64 1632*80 1344*96 1152*112 1024*128
896*144 800*160 736*176 672*192 608*208 576*224 544*240 512*256
Разрешение - Двухцветные панели:  64K  3200*16 2048*32 1360*48 1024*64 816*80 672*96 576*112 512*128
448*144 400*160 368*176 336*192 304*208 288*224 272*240 256*25
Количество рядов уличных модулей:  4 ряда
 Количество рядов для внутренних модулей:  2 ряда
Память:  2 Мб
 Управление:  WiFi
Поддерживаемые датчики:   температура, влажность
Напряжение:  5V (3.5V ~ 6.5V)
Рабочая температура:  -30 ° C ~+ 50 ° C 
Цветность: монохромный, двухцветный
Требует дополнительно HUB256-T12</t>
  </si>
  <si>
    <t xml:space="preserve">                                    Контроллеры ONBON серии BX</t>
  </si>
  <si>
    <t xml:space="preserve">                                    Хабы ONBON </t>
  </si>
  <si>
    <t>Переходной ХАБ с портом 50PIN
Количество и тип портов: 8 групп, T12 порт</t>
  </si>
  <si>
    <t>50PIN Максимальный контроль: 256 пикселей (8 групп, Т8 порт)
Определение интерфейса: 2 A B C D G0 G1 HS CK 16 I N N N O R R0 R1 N N 15</t>
  </si>
  <si>
    <t xml:space="preserve">                                    Контроллеры HUIDU серии HD + HUB</t>
  </si>
  <si>
    <t>Контроллер HD-A30 2*50 PIN</t>
  </si>
  <si>
    <t>Разрешение: 1024*512, 2048*256
Метод сканирования: 1/13
Память:  4096 Мб
 Управление: удаленное через интернет, 3G/4G, USB
Разъемы: 2 x 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</si>
  <si>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HD-A30 WiFi 2*50 PIN</t>
  </si>
  <si>
    <t>Разрешение: 1024*512, 2048*256
Метод сканирования: 1/13
Память:  4096 Мб
 Управление: удаленное через интернет, 3G/4G, USB, WiFi
Разъемы: 2 x 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</si>
  <si>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HD-A30+ match receiver</t>
  </si>
  <si>
    <t>Разрешение: 1024*512, 2048*256
Метод сканирования: 1/13
Память:  4096 Мб
 Управление: удаленное через интернет, 3G/4G, USB 
Разъемы: 2 x 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</si>
  <si>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HD-A30+ WiFi match receiver</t>
  </si>
  <si>
    <t>Разрешение: 1024*512, 2048*256
Метод сканирования: 1/13
Память:  4096 Мб
 Управление: удаленное через интернет, 3G/4G, USB, WiFi 
Разъемы: 2 x 50 PIN
Поддерживаемые датчики:   температура, влажность
Напряжение:  5V (3.5V ~ 6.5V)
Рабочая температура:  -30 ° C ~+ 50 ° C 
Цветность: полноцветный</t>
  </si>
  <si>
    <t>Разрешение: 384*128
Метод сканирования: 1/13
Память:  512 Мб
 Управление: удаленное через интернет, 3G/4G, USB, WiFi 
Разъемы: 2 x 25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</si>
  <si>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HD-C10</t>
  </si>
  <si>
    <t>Контроллер HD-C10 10*HUB75E</t>
  </si>
  <si>
    <t>Разрешение: 384*256
Метод сканирования: 1/13
Память:  512 Мб
 Управление: удаленное через интернет, 3G/4G, USB, WiFi 
Разъемы: 10*HUB75E
Поддерживаемые датчики:   температура, влажность
Напряжение:  5V (3.5V ~ 6.5V)
Рабочая температура:  -30 ° C ~+ 50 ° C 
Цветность: полноцветный</t>
  </si>
  <si>
    <t>Разрешение: 384*256
Метод сканирования: 1/13
Память:  512 Мб
 Управление: удаленное через интернет, 3G/4G, USB 
Разъемы: 10*HUB75E
Поддерживаемые датчики:   температура, влажность
Напряжение:  5V (3.5V ~ 6.5V)
Рабочая температура:  -30 ° C ~+ 50 ° C 
Цветность: полноцветный</t>
  </si>
  <si>
    <t>Разрешение: 384*256
Метод сканирования: 1/13
Память:  512 Мб
 Управление: удаленное через интернет, 3G/4G, USB 
Разъемы: 2 x 25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</si>
  <si>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HD-C10 WiFi 10*HUB75E</t>
  </si>
  <si>
    <t>Разрешение: 384*256
Метод сканирования: 1/13
Память:  524288 Мб
 Управление: удаленное через интернет, 3G/4G, USB 
Разъемы:  2 x 50 PIN
Поддерживаемые датчики:   температура, влажность
Напряжение:  5V (3.5V ~ 6.5V)
Рабочая температура:  -30 ° C ~+ 50 ° C 
Цветность: монохромный, двухцветный, полноцветный</t>
  </si>
  <si>
    <t>Контроллер HD-C30 2*50 PIN</t>
  </si>
  <si>
    <t>Разрешение: 384x256 (640x480 + R500)
Метод сканирования: 1/13
Память:  524288 Мб
 Управление: удаленное через интернет, 3G/4G, USB 
Разъемы:  2 x 50 PIN
Поддерживаемые датчики:   температура, влажность
Напряжение:  5V (3.5V ~ 6.5V)
Рабочая температура:  -30 ° C ~+ 50 ° C 
Цветность: монохромный, двухцветный, полноцветный</t>
  </si>
  <si>
    <t>Контроллер HD-C30 WiFi 2*50 PIN</t>
  </si>
  <si>
    <t>Разрешение: 384x256 (640x480 + R500)
Метод сканирования: 1/13
Память:  524288 Мб
 Управление: удаленное через интернет, 3G/4G, USB, WiFi 
Разъемы:  2 x 50 PIN
Поддерживаемые датчики:   температура, влажность
Напряжение:  5V (3.5V ~ 6.5V)
Рабочая температура:  -30 ° C ~+ 50 ° C 
Цветность: монохромный, двухцветный, полноцветный</t>
  </si>
  <si>
    <t>Контроллер HD-D10 4*HUB75E</t>
  </si>
  <si>
    <t>Разрешение: 192W*128H 384W*64H 512W*48H
Метод сканирования: 1/13
Память:  524288 Мб
 Управление: удаленное через интернет, 3G/4G, USB 
Разъемы: 4 x HUB75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</si>
  <si>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HD-D10 WiFi 4*HUB75E</t>
  </si>
  <si>
    <t>Разрешение: 192W*128H 384W*64H 512W*48H
Метод сканирования: 1/13
Память:  524288 Мб
 Управление: удаленное через интернет, 3G/4G, USB, WiFi
Разъемы: 4 x HUB75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</si>
  <si>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HD-D20 6*HUB08</t>
  </si>
  <si>
    <t>Разрешение: 1024x64
Метод сканирования: 1/13
Память:  256 Мб
 Управление: удаленное через интернет, 3G/4G, USB
Разъемы: 6 x HUB08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</si>
  <si>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HD-D20 WiFi 6*HUB08</t>
  </si>
  <si>
    <t>Разрешение: 1024x64
Метод сканирования: 1/13
Память:  256 Мб
 Управление: удаленное через интернет, 3G/4G, USB, WiFi
Разъемы: 6 x HUB08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</si>
  <si>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HD-D30 1*50 PIN</t>
  </si>
  <si>
    <t>Разрешение: 192W*128H, 384W*64H, 512W*48H
Метод сканирования: 1/13
Память:  256 Мб
 Управление: удаленное через интернет, 3G/4G, USB, WiFi
Разъемы: 1x50 PIN
Поддерживаемые датчики:   температура, влажность
Напряжение:  5V (3.5V ~ 6.5V)
Рабочая температура:  -30 ° C ~+ 50 ° C 
Цветность: полноцветный</t>
  </si>
  <si>
    <t>Разрешение: 192W*128H, 384W*64H, 512W*48H
Метод сканирования: 1/13
Память:  256 Мб
 Управление: удаленное через интернет, 3G/4G, USB
Разъемы: 1x50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</si>
  <si>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HD-D30 WiFi 1*50 PIN</t>
  </si>
  <si>
    <t>Контроллер HD-R500 2*50 PIN</t>
  </si>
  <si>
    <t>Разрешение: 256*128
Метод сканирования: 1/13
Разъемы: 2x50 PIN
Поддерживаемые датчики:   температура, влажность
Напряжение:  5V (3.5V ~ 6.5V)
Рабочая температура:  -30 ° C ~+ 50 ° C 
Цветность: полноцветный</t>
  </si>
  <si>
    <t>Контроллер HD-R501 12*HUB75E</t>
  </si>
  <si>
    <t>Разрешение: 256*128
Метод сканирования: 1/13
Разъемы: 12 x HUB75E
Поддерживаемые датчики:   температура, влажность
Напряжение:  5V (3.5V ~ 6.5V)
Рабочая температура:  -30 ° C ~+ 50 ° C 
Цветность: полноцветный</t>
  </si>
  <si>
    <t xml:space="preserve">                                    Хабы HUIDU</t>
  </si>
  <si>
    <t>Контроллер HUB75B-8 Universal</t>
  </si>
  <si>
    <t>HUB-адаптер используется для подключения полноцветных LED-модулей к контроллеру, используя HUB75E-выходы. 
Оснащен 8 HUB-выходами
Тип применения: любые типы контроллеров с разъемом 50pin
Количество рядов: 8
Подходит для модулей: P16, P10, P8, P7,62, P6, P5, P4, P3, P2 и все остальные модули, которые имеют интерфейс соединения HUB75, HUB75B или HUB75E</t>
  </si>
  <si>
    <t>HUB-адаптер используется для подключения полноцветных LED-модулей к контроллеру, используя HUB75E-выходы. 
Оснащен 10 HUB-выходами
 Тип применения: Любые типы контроллеров с разъемом 50pin
Количество рядов: 10
Подходит для модулей: P16, P10, P8, P7,62, P6, P5, P4, P3, P2 и все остальные модули, которые имеют интерфейс соединения HUB75, HUB75B или HUB75E</t>
  </si>
  <si>
    <t>Контроллер HUB75E-10 Universal</t>
  </si>
  <si>
    <t>Контроллер HUB75E-5 Universal</t>
  </si>
  <si>
    <t>HUB-адаптер используется для подключения полноцветных LED-модулей к контроллеру, используя HUB75E-выходы. 
Оснащен 5 HUB-выходами
Тип применения: Любые типы контроллеров с разъемом 50pin
Количество рядов: 5
Подходит для модулей: P16, P10, P8, P7,62, P6, P5, P4, P3, P2 и все остальные модули, которые имеют интерфейс соединения HUB75, HUB75B или HUB75E</t>
  </si>
  <si>
    <t xml:space="preserve">КОНТРОЛЛЕРЫ И ХАБЫ ДЛЯ СВЕТОДИОДНЫХ БЕГУЩИХ СТРОК И ЭКРАНОВ </t>
  </si>
  <si>
    <t xml:space="preserve">Диапазон влажности: 0°C100%RH  
Точность измерения:a3%RH
 Температурный диапазон: -40°C+123.8°C
Точность измерения темп.: a0.4°C
Время обновления: 8 с
Низкое энергопотребление: 80μW
Примечания:
(1) Подсоедините PIN1 PIN2 PIN3 в соответствии с сигналом (также в соответствии с цветом провода), не допустите ошибки
(2) Возможны два метода соединения датчика для 4-го и 5-го поколения контроллеров                                                        </t>
  </si>
  <si>
    <t xml:space="preserve">Датчик модели совместим с BX контроллерами
Напряжение питания 3~5.5В
Температурный диапазон: -55°C ~125 °C
Точность a0.5°C при диапазоне -10°C~85°C
Примечания:
(1) Подсоедините PIN1 PIN2 PIN3 в соответствии с сигналом (также в соответствии с цветом провода), не допустите ошибки
(2) Возможны два метода соединения датчика для 4-го и 5-го поколения контроллеров </t>
  </si>
  <si>
    <t xml:space="preserve">Датчик модели DS18B20 совместим с BX контроллерами
Напряжение питания 3~5.5В
Температурный диапазон: -55°C ~125 °C
Точность a0.5°C при диапазоне -10°C~85°C
Примечания:
(1) Подсоедините PIN1 PIN2 PIN3 в соответствии с сигналом (также в соответствии с цветом провода), не допустите ошибки
(2) Возможны два метода соединения датчика для 4-го и 5-го поколения контроллеров </t>
  </si>
  <si>
    <t>Кабель соединительный USB/USB предназначен для соединения совместимых посредством данного кабеля электронных, периферийных устройств</t>
  </si>
  <si>
    <t>Кабель USB/USB 20 метров с усилителем</t>
  </si>
  <si>
    <t>Кабель соединительный USB/COM предназначен для соединения совместимых посредством данного кабеля электронных, периферийных устройств.</t>
  </si>
  <si>
    <t>Интерфейсный кабель c разъемами для подключения внешнего источника питания.</t>
  </si>
  <si>
    <t>Кабель USB-1,5 метра (папа, папа)</t>
  </si>
  <si>
    <t>Крепление для монтажа профиля 5515 к ровной поверхности.</t>
  </si>
  <si>
    <t xml:space="preserve">Соединитель — вид специального крепежа, предназначенный для соединения алюминиевого профиля с простой конфигурацией внутреннего сечения под прямым углом при создании различных конструкций.  </t>
  </si>
  <si>
    <t>Уголок к профилю 11035 для сборки бегущих строк, светодиодных экранов.</t>
  </si>
  <si>
    <t>Уголок к профилю 9025 для сборки бегущих строк, светодиодных экранов.</t>
  </si>
  <si>
    <t>Уголок к профилю 9045 для сборки бегущих строк, светодиодных экранов.</t>
  </si>
  <si>
    <t>Уголок к профилю 5515 для сборки бегущих строк, светодиодных экранов.</t>
  </si>
  <si>
    <t>Шлейф 16PIN для соединения модулей (20 см)</t>
  </si>
  <si>
    <t>Шлейф 16PIN для соединения модулей (50 см)</t>
  </si>
  <si>
    <t>Шлейф 16 PIN/бухта 70 метров</t>
  </si>
  <si>
    <t>Шлейф 16 PIN/бухта метражом (цена за метр)</t>
  </si>
  <si>
    <t>Кабель ВВГ-Пнг(А)-LS 3*1.5ок (N, PE)-0.66</t>
  </si>
  <si>
    <t>Кабель ПВС 2х0.75м</t>
  </si>
  <si>
    <t>Кабель ПВС 2х1.0м</t>
  </si>
  <si>
    <t>Кабель силовой КГ 2*1.5</t>
  </si>
  <si>
    <t>Провод силовой ШВВП 2*0.5</t>
  </si>
  <si>
    <t>Кабель витая пара Cabeus UTP-4P-Cat.5e (катушка 305 метров)</t>
  </si>
  <si>
    <t xml:space="preserve">ПРОЧИЕ КОМПЛЕКТУЮЩИЕ ДЛЯ СВЕТОДИОДНЫХ БЕГУЩИХ СТРОК И ЭКРАНОВ </t>
  </si>
  <si>
    <t>Модули Indoor SMD</t>
  </si>
  <si>
    <t>Модули для светодиодных бегущих строк и экранов</t>
  </si>
  <si>
    <t>Контроллеры и хабы для светодиодных бегущих строк и экранов</t>
  </si>
  <si>
    <t>Источники питания для светодиодных бегущих строк и экранов</t>
  </si>
  <si>
    <t>Прочие комплектующие для светодиодных бегущих строк и экранов</t>
  </si>
  <si>
    <t>Перейти в содержание</t>
  </si>
  <si>
    <t>Артикул</t>
  </si>
  <si>
    <t>ИСТОЧНИК ПИТАНИЯ IP20 (ГАРАНТИЯ 1 ГОД)</t>
  </si>
  <si>
    <t>Номенклатура</t>
  </si>
  <si>
    <t>Тип</t>
  </si>
  <si>
    <t>Размер, мм</t>
  </si>
  <si>
    <t>Вес нетто (гр)</t>
  </si>
  <si>
    <t>MAX мощность</t>
  </si>
  <si>
    <t>MAX выходной ток</t>
  </si>
  <si>
    <t xml:space="preserve">ОПТ 1            </t>
  </si>
  <si>
    <t>ОПТ 2</t>
  </si>
  <si>
    <t>УТ000003816</t>
  </si>
  <si>
    <t>Блок питания LS 60W 5V 12A IP20 (Металлический корпус)</t>
  </si>
  <si>
    <t>120*55*30</t>
  </si>
  <si>
    <t>12A</t>
  </si>
  <si>
    <t>УТ000003817</t>
  </si>
  <si>
    <t>Блок питания LS 100W 5V 20A IP20 (Металлический корпус)</t>
  </si>
  <si>
    <t>198*98*42</t>
  </si>
  <si>
    <t>20A</t>
  </si>
  <si>
    <t>УТ000003818</t>
  </si>
  <si>
    <t>Блок питания LS 200W 5V 40A IP20 (Металлический корпус)</t>
  </si>
  <si>
    <t>199*110*49</t>
  </si>
  <si>
    <t>40A</t>
  </si>
  <si>
    <t>под заказ</t>
  </si>
  <si>
    <t>УТ000003819</t>
  </si>
  <si>
    <t>Блок питания LS 300W 5V 60A IP20 (Металлический корпус)</t>
  </si>
  <si>
    <t>215*115*50</t>
  </si>
  <si>
    <t>60A</t>
  </si>
  <si>
    <t>УТ000003858</t>
  </si>
  <si>
    <t>Блок питания LS LUX 100W 5V 20A/198х98х42мм IP20 (Металлический корпус)</t>
  </si>
  <si>
    <t>УТ000005379</t>
  </si>
  <si>
    <t>Блок питания LS серии Supply 200W 5V 40A IP20 (Металлический корпус)</t>
  </si>
  <si>
    <t>200*100*50</t>
  </si>
  <si>
    <t>УТ000005733</t>
  </si>
  <si>
    <t>Блок питания LS серии Supply 300W 5V 60A IP20 (Металлический корпус)</t>
  </si>
  <si>
    <t>215*115*60</t>
  </si>
  <si>
    <t>15A</t>
  </si>
  <si>
    <t>10A</t>
  </si>
  <si>
    <t>SLIM IP20 (Гарантия 1 год)</t>
  </si>
  <si>
    <t>УТ000006005</t>
  </si>
  <si>
    <t>Блок питания LS серии SLIM A-300AB-5 HAITAIK 300W 5V 60A IP20 (Металлический корпус)</t>
  </si>
  <si>
    <t>227*115*50</t>
  </si>
  <si>
    <t>УТ000005997</t>
  </si>
  <si>
    <t>Блок питания LS серии SLIM HAITAIK 200W 5V 40A IP20 (Металлический корпус)</t>
  </si>
  <si>
    <t>214*115*50</t>
  </si>
  <si>
    <t>УТ000003827</t>
  </si>
  <si>
    <t>Блок питания компактный LS 350W 5V 70A IP20 212х117х30мм (Металлический корпус)</t>
  </si>
  <si>
    <t>212*117*30</t>
  </si>
  <si>
    <t>350W</t>
  </si>
  <si>
    <t>70A</t>
  </si>
  <si>
    <t>ИСТОЧНИК ПИТАНИЯ IP65</t>
  </si>
  <si>
    <t>УТ000007083</t>
  </si>
  <si>
    <t xml:space="preserve">Блок питания LS серии Power Supply PS200-H1V5 40A IP65  </t>
  </si>
  <si>
    <t>40А</t>
  </si>
  <si>
    <t>ИСТОЧНИК ПИТАНИЯ IP67</t>
  </si>
  <si>
    <t>УТ000003838</t>
  </si>
  <si>
    <t>Блок питания влагозащищенный LS 150W 5V 30A IP67</t>
  </si>
  <si>
    <t>5V±0.5V</t>
  </si>
  <si>
    <t>210*73*45</t>
  </si>
  <si>
    <t xml:space="preserve">30A       </t>
  </si>
  <si>
    <t>УТ000003839</t>
  </si>
  <si>
    <t>Блок питания влагозащищенный LS 200W 5V 40A IP67</t>
  </si>
  <si>
    <t>240*73*45</t>
  </si>
  <si>
    <t xml:space="preserve">40A       </t>
  </si>
  <si>
    <t>Mean Well</t>
  </si>
  <si>
    <t>УТ000007081</t>
  </si>
  <si>
    <t xml:space="preserve">Блок питания LS влагозащищенный серии Mean Well LPV- 60-5 IP67 </t>
  </si>
  <si>
    <t xml:space="preserve">   12A     </t>
  </si>
  <si>
    <t>УТ000007082</t>
  </si>
  <si>
    <t xml:space="preserve">Блок питания LS влагозащищенный серии Mean Well LPV- 100-5 IP67 </t>
  </si>
  <si>
    <t>ИСТОЧНИК ПИТАНИЯ ДЛЯ АВТОМОБИЛЯ</t>
  </si>
  <si>
    <t>УТ000003860</t>
  </si>
  <si>
    <t>Блок питания LS серии LAVALEE 50W 5V 10A 107х47х16мм (Металлический корпус)</t>
  </si>
  <si>
    <t>107*47*16</t>
  </si>
  <si>
    <t>УТ000003861</t>
  </si>
  <si>
    <t>Блок питания LS серии LAVALEE 75W 5V 15A 146х55х20мм (Металлический корпус)</t>
  </si>
  <si>
    <t>146*55*20</t>
  </si>
  <si>
    <t>УТ000003862</t>
  </si>
  <si>
    <t>Блок питания LS серии LAVALEE 100W 5V 20A 146х55х20мм (Металлический корпус)</t>
  </si>
  <si>
    <t xml:space="preserve"> </t>
  </si>
  <si>
    <t>Модуль LS SMD 3535 P10 Indoor 15W 320*160 мм scan 1/4 Indoor (комплект 3шт без магнитов)</t>
  </si>
  <si>
    <t>УТ000005570</t>
  </si>
  <si>
    <t>Белый холодный</t>
  </si>
  <si>
    <t>Модуль LS DIP 546 outdoor 160х160 P10 RGB 20W 7000-8000 KD/m2 (без магнитов)</t>
  </si>
  <si>
    <t>RGB</t>
  </si>
  <si>
    <t>УТ000004695</t>
  </si>
  <si>
    <t>Модуль LS RG outdoor SMD 320х160 P10 33W 5500 KD/m2 1/4 скан (без магнитов) CAI LIANG</t>
  </si>
  <si>
    <t>УТ000006821</t>
  </si>
  <si>
    <t>Красно-зеленый</t>
  </si>
  <si>
    <t>Модуль LS полноцвет RGB outdoor SMD 3535 256х128 P8 33W 5500 KD/m2 1/2 скан (без магнитов) CAI LIANG</t>
  </si>
  <si>
    <t>УТ000007224</t>
  </si>
  <si>
    <t>Модуль LS полноцвет RGB outdoor SMD 3535 320х160 P10 33W 5500 KD/m2 (без магнитов) CAI LIANG</t>
  </si>
  <si>
    <t>УТ000006389</t>
  </si>
  <si>
    <t>Модуль LS полноцвет RGB outdoor SMD 3535 320х160 P10 33W 6500 KD/m2 (без магнитов) CAI LIANG</t>
  </si>
  <si>
    <t>УТ000007223</t>
  </si>
  <si>
    <t>Модуль LS полноцвет RGB outdoor SMD 3535 320х160 P5 33W 5500 KD/m2 1/2 скан (без магнитов) CAI LIANG</t>
  </si>
  <si>
    <t>6500 KD/m2</t>
  </si>
  <si>
    <t>УТ000007225</t>
  </si>
  <si>
    <t>Модуль для бегущей строки LS outdoor DIP 320х160 P10 20W (без магнитов) (гарантия 6 месяцев)</t>
  </si>
  <si>
    <t>Модуль для бегущей строки LS outdoor DIP 320х160 P10 20W 2700 KD/m2 (без магнитов)</t>
  </si>
  <si>
    <t>УТ000004690</t>
  </si>
  <si>
    <t>Модуль для бегущей строки LS outdoor DIP 320х160 P10 20W 2700 KD/m2 (без магнитов) CAI LIANG</t>
  </si>
  <si>
    <t>УТ000006388</t>
  </si>
  <si>
    <t>Модуль для бегущей строки LS outdoor DIP 320х160 P10 20W 6000 KD/m2 (без магнитов) CAI LIANG</t>
  </si>
  <si>
    <t>УТ000006387</t>
  </si>
  <si>
    <t>Модуль для бегущей строки LS outdoor DIP 320х160 P10 30W 3000 KD/m2 (без магнитов)</t>
  </si>
  <si>
    <t>УТ000004694</t>
  </si>
  <si>
    <t>Модуль для бегущей строки LS outdoor DIP 320х160 P10 белый 20W (без гарантии) (без магнитов)</t>
  </si>
  <si>
    <t>УТ000004693</t>
  </si>
  <si>
    <t>УТ000004692</t>
  </si>
  <si>
    <t>Модуль для бегущей строки LS outdoor DIP 320х160 P10 красный 20W (без гарантии) (без магнитов)</t>
  </si>
  <si>
    <t>УТ000004691</t>
  </si>
  <si>
    <t>Модуль для бегущей строки LS outdoor SMD 3535 P10 20W 320*160мм scan 1/4 (без магнитов) CAI LIANG</t>
  </si>
  <si>
    <t>УТ000006390</t>
  </si>
  <si>
    <t>3500 KD/m2</t>
  </si>
  <si>
    <t xml:space="preserve"> Модули Outdoor DIP</t>
  </si>
  <si>
    <t>Convert adapter rs232/485 JaRa</t>
  </si>
  <si>
    <t>УТ000004995</t>
  </si>
  <si>
    <t>Контроллер BX-5A0</t>
  </si>
  <si>
    <t>УТ000004707</t>
  </si>
  <si>
    <t>Контроллер BX-5A1</t>
  </si>
  <si>
    <t>УТ000004708</t>
  </si>
  <si>
    <t>Контроллер BX-5A1&amp;WiFi</t>
  </si>
  <si>
    <t>УТ000004719</t>
  </si>
  <si>
    <t>Контроллер BX-5A2</t>
  </si>
  <si>
    <t>УТ000004709</t>
  </si>
  <si>
    <t>Контроллер BX-5A2&amp;WiFi</t>
  </si>
  <si>
    <t>УТ000004993</t>
  </si>
  <si>
    <t>Контроллер BX-5A3</t>
  </si>
  <si>
    <t>УТ000004710</t>
  </si>
  <si>
    <t>УТ000004711</t>
  </si>
  <si>
    <t>Контроллер BX-5A4</t>
  </si>
  <si>
    <t>Контроллер BX-5A4&amp;WiFi</t>
  </si>
  <si>
    <t>УТ000004720</t>
  </si>
  <si>
    <t>Контроллер BX-5AT</t>
  </si>
  <si>
    <t>УТ000004706</t>
  </si>
  <si>
    <t>Контроллер BX-5M1(Ethernet+USB)</t>
  </si>
  <si>
    <t>УТ000004712</t>
  </si>
  <si>
    <t>Контроллер BX-5M2</t>
  </si>
  <si>
    <t>УТ000004713</t>
  </si>
  <si>
    <t>Контроллер BX-5M3</t>
  </si>
  <si>
    <t>УТ000004714</t>
  </si>
  <si>
    <t>Контроллер BX-5M4 (Ethernet + USB)</t>
  </si>
  <si>
    <t>УТ000004715</t>
  </si>
  <si>
    <t>УТ000004717</t>
  </si>
  <si>
    <t>Контроллер BX-5Q2</t>
  </si>
  <si>
    <t>УТ000004718</t>
  </si>
  <si>
    <t>Контроллер BX-5QS</t>
  </si>
  <si>
    <t>УТ000004716</t>
  </si>
  <si>
    <t>Контроллер BX-5U0 c USB/COM</t>
  </si>
  <si>
    <t>УТ000004701</t>
  </si>
  <si>
    <t>Контроллер BX-5U0 с USB</t>
  </si>
  <si>
    <t>УТ000004700</t>
  </si>
  <si>
    <t xml:space="preserve">Контроллер BX-5U1 </t>
  </si>
  <si>
    <t>УТ000004702</t>
  </si>
  <si>
    <t>Контроллер BX-5U2</t>
  </si>
  <si>
    <t>УТ000004703</t>
  </si>
  <si>
    <t>УТ000004704</t>
  </si>
  <si>
    <t xml:space="preserve">Контроллер BX-5U3 </t>
  </si>
  <si>
    <t>Контроллер BX-5U3 с разъемами на 8 каналов</t>
  </si>
  <si>
    <t>УТ000004994</t>
  </si>
  <si>
    <t>Контроллер BX-5U4</t>
  </si>
  <si>
    <t>УТ000004705</t>
  </si>
  <si>
    <t>Контроллер BX-5UL</t>
  </si>
  <si>
    <t>УТ000004698</t>
  </si>
  <si>
    <t>Контроллер BX-5UL c USB</t>
  </si>
  <si>
    <t>УТ000006641</t>
  </si>
  <si>
    <t>Контроллер BX-5UT</t>
  </si>
  <si>
    <t>УТ000004699</t>
  </si>
  <si>
    <t xml:space="preserve">Контроллер BX-6Q0 </t>
  </si>
  <si>
    <t>УТ000006065</t>
  </si>
  <si>
    <t xml:space="preserve">Контроллер BX-6U0 </t>
  </si>
  <si>
    <t>УТ000006642</t>
  </si>
  <si>
    <t>Зона контроля (пиксели): 2048*16, 1024*32, 512*64, 1536*16, 768*32, 384*64, 1024*16, 512*32, 256*64, 128*128
Количество рядов уличных модулей:  4 ряда
 Количество рядов для внутренних модулей:  2 ряда
Память: 2 Мб
 Управление: USB флеш-накопитель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</si>
  <si>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>Контроллер BX-6UT</t>
  </si>
  <si>
    <t>УТ000007204</t>
  </si>
  <si>
    <t>Контроллер BX-6W1 WiFi</t>
  </si>
  <si>
    <t>УТ000006643</t>
  </si>
  <si>
    <t>Зона контроля (пиксели): 2048*16, 1024*32, 512*64, 1536*16, 768*32, 384*64, 1024*16, 512*32, 256*64, 128*128
Количество рядов уличных модулей:  4 ряда
 Количество рядов для внутренних модулей:  2 ряда
Память: 2 Мб
 Управление: WiFi, USB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</si>
  <si>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 xml:space="preserve">Контроллер BX-6WZ3 WIFI </t>
  </si>
  <si>
    <t>УТ000006066</t>
  </si>
  <si>
    <t>УТ000007116</t>
  </si>
  <si>
    <t>Зона контроля (пиксели): 3200*16 2048*32 1344*48 1024*64 896*80 768*96 640*112 512*128 3200*32 2688*48 2048*64 1792*80 1280*112 1024*128
Количество рядов уличных модулей:  4 ряда
 Количество рядов для внутренних модулей:  2 ряда
 Управление: USB
Поддерживаемые датчики:  температура, влажность
Напряжение:  5V (3.5V ~ 6.5V)
Рабочая температура:  -30 ° C ~+ 50 ° C 
Цветность: монохромный, двухцветный
Встроенные хабы: HUB256-T8, HUB128-T8, HUB256-T12, HUB128-T12</t>
  </si>
  <si>
    <t>УТ000004724</t>
  </si>
  <si>
    <t>УТ000004723</t>
  </si>
  <si>
    <t>УТ000004726</t>
  </si>
  <si>
    <t>УТ000004725</t>
  </si>
  <si>
    <t>УТ000004727</t>
  </si>
  <si>
    <t>УТ000004728</t>
  </si>
  <si>
    <t>УТ000004729</t>
  </si>
  <si>
    <t>УТ000004730</t>
  </si>
  <si>
    <t>УТ000004731</t>
  </si>
  <si>
    <t>УТ000004732</t>
  </si>
  <si>
    <t>УТ000006650</t>
  </si>
  <si>
    <t>УТ000006651</t>
  </si>
  <si>
    <t>УТ000006652</t>
  </si>
  <si>
    <t>УТ000006653</t>
  </si>
  <si>
    <t>УТ000004721</t>
  </si>
  <si>
    <t>УТ000005095</t>
  </si>
  <si>
    <t>УТ000006656</t>
  </si>
  <si>
    <t>УТ000006657</t>
  </si>
  <si>
    <t>УТ000004722</t>
  </si>
  <si>
    <t>УТ000006654</t>
  </si>
  <si>
    <t>УТ000006655</t>
  </si>
  <si>
    <t>УТ000006662</t>
  </si>
  <si>
    <t>УТ000006663</t>
  </si>
  <si>
    <t>УТ000006660</t>
  </si>
  <si>
    <t>УТ000006661</t>
  </si>
  <si>
    <t>УТ000006658</t>
  </si>
  <si>
    <t>УТ000006659</t>
  </si>
  <si>
    <t>УТ000006645</t>
  </si>
  <si>
    <t>УТ000006646</t>
  </si>
  <si>
    <t>УТ000006647</t>
  </si>
  <si>
    <t>УТ000006648</t>
  </si>
  <si>
    <t>УТ000006649</t>
  </si>
  <si>
    <t>УТ000004735</t>
  </si>
  <si>
    <t>Датчик температуры LS</t>
  </si>
  <si>
    <t>УТ000005582</t>
  </si>
  <si>
    <t>Датчик температуры LS Китай</t>
  </si>
  <si>
    <t>УТ000004734</t>
  </si>
  <si>
    <t>Датчик температуры и влажности LS</t>
  </si>
  <si>
    <t>УТ000004733</t>
  </si>
  <si>
    <t>Крепление присоска для бегущей строки</t>
  </si>
  <si>
    <t>Универсальное крепление-присоска для автомобильной бегущей строки. 
Количество используемых присосок зависит от длины бегущей строки, для которой они предназначены, а так же от способа крепления на стекло:
При использовании одной или двух присосок будет закреплена только верхняя часть бегущей строки, и она примет висячее положение.
При использовании трёх или четырёх присосок, бегущая строка будет закреплена сверху и снизу. Она будет подниматься вместе со стеклом вверх или в бок, в зависимости от модели автомобиля.</t>
  </si>
  <si>
    <t>УТ000004985</t>
  </si>
  <si>
    <t>УТ000004766</t>
  </si>
  <si>
    <t>Герметик санитарный Силиконовый - содержит антисептическое средство, препятствующее образованию плесени. 
Обладает хорошей адгезией к эмали, металлу, стеклу, керамике, дереву, эмалированным поверхностям. 
Водонепроницаем. Эластичен.</t>
  </si>
  <si>
    <t>УТ000004768</t>
  </si>
  <si>
    <t>Силиконовый уплотнитель для светодиодных модулей обладает высокой сопротивляемостью деформирующей силе, сопротивляемостью гидролизу и окислению и минимальной деградацией с течением времени.
Термостойкий, обладает высокой тепло и морозостойкостью. Широко применятся в промышленном оборудовании, легко выдерживает перепады температур от -60 °С до +250 °С.</t>
  </si>
  <si>
    <t>Лента ПВХ15 мм 20м белая</t>
  </si>
  <si>
    <t>УТ000006323</t>
  </si>
  <si>
    <t>Лента ПВХ15 мм 20м жел/зел</t>
  </si>
  <si>
    <t>УТ000006324</t>
  </si>
  <si>
    <t>Лента ПВХ15 мм 20м желтая</t>
  </si>
  <si>
    <t>УТ000007192</t>
  </si>
  <si>
    <t>УТ000004765</t>
  </si>
  <si>
    <t>УТ000004757</t>
  </si>
  <si>
    <t>УТ000004756</t>
  </si>
  <si>
    <t>УТ000004751</t>
  </si>
  <si>
    <t>УТ000004754</t>
  </si>
  <si>
    <t>УТ000004755</t>
  </si>
  <si>
    <t>УТ000004752</t>
  </si>
  <si>
    <t>УТ000004753</t>
  </si>
  <si>
    <t>УТ000004980</t>
  </si>
  <si>
    <t>УТ000004758</t>
  </si>
  <si>
    <t>УТ000004759</t>
  </si>
  <si>
    <t>УТ000004764</t>
  </si>
  <si>
    <t>УТ000004737</t>
  </si>
  <si>
    <t>УТ000004736</t>
  </si>
  <si>
    <t>УТ000004992</t>
  </si>
  <si>
    <t>Магнит для крепления модулей (ПАПА), 16х5х3мм</t>
  </si>
  <si>
    <t>УТ000004763</t>
  </si>
  <si>
    <t>УТ000004762</t>
  </si>
  <si>
    <t>УТ000004760</t>
  </si>
  <si>
    <t>УТ000005022</t>
  </si>
  <si>
    <t>УТ000004761</t>
  </si>
  <si>
    <t>УТ000004738</t>
  </si>
  <si>
    <t>Крепление к профилю 5515 LS</t>
  </si>
  <si>
    <t>Соединитель для профиля 9045 (металл) LS</t>
  </si>
  <si>
    <t>УТ000006033</t>
  </si>
  <si>
    <t>Соединитель для профиля 9045 (пластик) LS</t>
  </si>
  <si>
    <t>УТ000004743</t>
  </si>
  <si>
    <t>УТ000004744</t>
  </si>
  <si>
    <t>УТ000004745</t>
  </si>
  <si>
    <t>Профиль алюминиевый LS для бегущих строк 11035 (для 2-[сторонних бег. строк) 1 хлыст 3м (цена за м.)</t>
  </si>
  <si>
    <t>УТ000004749</t>
  </si>
  <si>
    <t>Профиль алюминиевый LS для бегущих строк 5515, 55х16х1.1мм, 1 хлыст 3м (цена за м.)</t>
  </si>
  <si>
    <t>УТ000004748</t>
  </si>
  <si>
    <t>УТ000004746</t>
  </si>
  <si>
    <t>УТ000004747</t>
  </si>
  <si>
    <t>Профиль алюминиевый LS для бегущих строк 9025, 1 хлыст 3м (цена за м.)</t>
  </si>
  <si>
    <t>Профиль алюминиевый LS для бегущих строк 9045, 1 хлыст 3м (цена за м.)</t>
  </si>
  <si>
    <t>Уголок 11035 LS</t>
  </si>
  <si>
    <t>УТ000004742</t>
  </si>
  <si>
    <t>УТ000004739</t>
  </si>
  <si>
    <t>УТ000004740</t>
  </si>
  <si>
    <t>УТ000004741</t>
  </si>
  <si>
    <t>Уголок 5515 LS</t>
  </si>
  <si>
    <t>Уголок 9025 LS</t>
  </si>
  <si>
    <t>Уголок 9045 LS</t>
  </si>
  <si>
    <t>УТ000006312</t>
  </si>
  <si>
    <t>УТ000005661</t>
  </si>
  <si>
    <t>УТ000004996</t>
  </si>
  <si>
    <t>УТ000004984</t>
  </si>
  <si>
    <t>УТ000004770</t>
  </si>
  <si>
    <t>УТ000004771</t>
  </si>
  <si>
    <t>УТ000004769</t>
  </si>
  <si>
    <t>Датчики</t>
  </si>
  <si>
    <t>Кабели и шлейфы</t>
  </si>
  <si>
    <t>Профиль и комплектующие к нему</t>
  </si>
  <si>
    <t>Остальные комплектующие</t>
  </si>
  <si>
    <t>Зона контроля (пиксели): 3200*16 2048*32 1344*48 1024*64 896*80 768*96 640*112 512*128 3200*32 2688*48 2048*64 1792*80 1280*112 1024*128
Количество рядов уличных модулей:  8 ряда
 Количество рядов для внутренних модулей:  4 ряда
Память: 2 Мб
 Управление: WiFi
Поддерживаемые датчики:  температура и влажность
Напряжение:  5V (3.5V ~ 6.5V)
Рабочая температура:  -30 ° C ~+ 50 ° C 
Цветность: монохромный, двухцветный
Встроенные Хабы: HUB256-T8, HUB128-T8, HUB256-T12, HUB128-T12</t>
  </si>
  <si>
    <t>ОПТ</t>
  </si>
  <si>
    <t xml:space="preserve">ОПТ            </t>
  </si>
  <si>
    <t>РОЗНИЦА ДО 10 000,  ОПТ ОТ 10 000</t>
  </si>
  <si>
    <t>Контроллер X-U2L</t>
  </si>
  <si>
    <t>УТ000007355</t>
  </si>
  <si>
    <t>Контроллер X-U4</t>
  </si>
  <si>
    <t>УТ000007136</t>
  </si>
  <si>
    <t>Контроллер X-U4L</t>
  </si>
  <si>
    <t>УТ000007726</t>
  </si>
  <si>
    <t>УТ000007729</t>
  </si>
  <si>
    <t>Контроллер X-W4L</t>
  </si>
  <si>
    <t>Контроллер X-U16 (50pin)</t>
  </si>
  <si>
    <t>УТ000007728</t>
  </si>
  <si>
    <t>УТ000007727</t>
  </si>
  <si>
    <t>Контроллер BX-6A1</t>
  </si>
  <si>
    <t>RS232-485 конвертер в основном используется для связи контроллеров электроники. Он предназначен для преобразования сигналов интерфейса RS232 в сигналы интерфейса RS485 и обратно.
Конвертер работает между главным контроллером и подчиненной системой в дополнение автоматизированных систем.</t>
  </si>
  <si>
    <t>Разрешение - Одноцветные панели: 1024 × 16, 512 × 32, 256 × 32, 128 × 32
Разрешение - Двухцветные панели: 512 × 32, 256 × 32, 128 × 32
 Управление: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</si>
  <si>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 × 32, 2112 × 48, 1600 × 64
Разрешение - Двухцветные панели: 1600 × 32, 1056 × 48, 800 × 64
 Управление: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</si>
  <si>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 × 16, 2048 × 32, 1344  × 48, 1024 × 64
Разрешение - Двухцветные панели: 1600 × 16, 1024 × 32, 672 × 48, 512 × 64
 Управление: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</si>
  <si>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 × 32, 2112 × 48, 1600 × 64
Разрешение - Двухцветные панели: 1600 × 32, 1056 × 48, 800 × 64
 Управление: WI-FI +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</si>
  <si>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 × 16, 2048 × 32, 1344  × 48, 1024 × 64
Разрешение - Двухцветные панели: 1600 × 16, 1024 × 32, 672 × 48, 512 × 64
 Управление: WI-FI +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</si>
  <si>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2048*64、1024*128、672*192、512*256
Разрешение - Двухцветные панели: 1024*64、512*128、336*192、256*256
 Управление: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</si>
  <si>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Разрешение - Одноцветные панели: 3200*16、2048*32、1024*64
Разрешение - Двухцветные панели: 3072*16、1536*32、768*64                                Разрешение - Трехцветные панели: 2048*16、1024*32、512*64、256*128
 Управление: COM +USB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</si>
  <si>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Зона контроля (пиксели): 1024*16, 512*32, 256*64
Количество рядов уличных модулей:  4 ряда
 Количество рядов для внутренних модулей:  2 ряда
Память: 2 Мб
 Управление: USB флеш-накопитель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</t>
  </si>
  <si>
    <r>
      <t xml:space="preserve">                                                </t>
    </r>
    <r>
      <rPr>
        <b/>
        <sz val="16"/>
        <color indexed="8"/>
        <rFont val="Arial"/>
        <family val="2"/>
        <charset val="204"/>
      </rPr>
      <t>БЕСПЛАТНЫЙ ЗВОНОК ПО РОССИИ 8 (800) 551-61-10, САЙТ:  WWW.LED-SIB.RU
г. Новосибирск, ул. Стартовая, д. 4, оф. 8. Тел./факс: 8 (383) 235-99-02 
г. Москва, ул. Электродная, д. 2, стр. 12. Тел: 8 (495) 128-08-64 
г. Красноярск, ул. Ленина, 5а. Тел:8 (391) 216-84-96
г. Новокузнецк, ул. Транспортная 91Б. Тел: 8 (3843) 56-00-05</t>
    </r>
  </si>
  <si>
    <t>Профиль стальной LS к бегущей строке 38*8*0.8мм (внутренний) 1 хлыст 3м (цена за м.)</t>
  </si>
  <si>
    <t>Профиль стальной LS к бегущей строке 50*8*1.1мм (внутренний) 1 хлыст 3м (цена за м.)</t>
  </si>
  <si>
    <t>УТ000008104</t>
  </si>
  <si>
    <t>УТ000008437</t>
  </si>
  <si>
    <t>Контроллер BX-6M1 +WiFi</t>
  </si>
  <si>
    <t>УТ000008434</t>
  </si>
  <si>
    <t>Контроллер BX-6M2</t>
  </si>
  <si>
    <t>Зона контроля (пиксели):3200*16 2048*32 1344*48 1024*64
Количество рядов уличных модулей:  4 ряда
 Количество рядов для внутренних модулей:  2 ряда
Память: 4 Мб
 Управление: WiFi, USB, LAN100M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</si>
  <si>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>Зона контроля (пиксели):3200*32、3200*16、2048*64
Количество рядов уличных модулей:  4 ряда
 Количество рядов для внутренних модулей:  2 ряда
Память: 2 Мб
 Управление: USB, LAN100M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</si>
  <si>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>Контроллер BX-6A0</t>
  </si>
  <si>
    <t>Разрешение - Одноцветные панели:  32K 2048*16 1024*32 672*48 512*64
Количество рядов уличных модулей:  4 ряда
 Память:  2 Мб
 Управление:  USB, RS232
Поддерживаемые датчики:   температура, влажность, ИК
Напряжение:  5V (3.5V ~ 6.5V)
Рабочая температура:  -30 ° C ~+ 50 ° C 
Цветность: монохромный, двухцветный</t>
  </si>
  <si>
    <t>УТ000008435</t>
  </si>
  <si>
    <t>Контроллер BX-6M3</t>
  </si>
  <si>
    <t>УТ000008436</t>
  </si>
  <si>
    <t>Зона контроля (пиксели): 3200*32、2048*64、1024*128
Количество рядов уличных модулей:  8 ряда
 Память: 2 Мб
 Управление: USB флеш-накопитель,  LAN100M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</t>
  </si>
  <si>
    <t>Контроллер BX-6M4-T12 +WiFi</t>
  </si>
  <si>
    <t>УТ000008438</t>
  </si>
  <si>
    <t>Зона контроля (пиксели):2048*64 1344*96 1024*128 672*192 512*256
Количество рядов уличных модулей:  16 ряда
Память: 4 Мб
 Управление: WiFi, USB, LAN100M
Поддерживаемые датчики:  температура, температура и влажность, ИК, яркость
Напряжение:  5V (3.5V ~ 6.5V)
Рабочая температура:  -30 ° C ~+ 50 ° C 
Цветность: монохромный, двухцветный, трехцветный</t>
  </si>
  <si>
    <t>УТ000008439</t>
  </si>
  <si>
    <t>Разрешение - Одноцветные панели: 1024 × 16, 512 × 32, 256 × 32, 128 × 32
Разрешение - Двухцветные панели: 512 × 32, 256 × 32, 128 × 32
 Управление:  WI-FI + USB
Поддерживаемые датчики:  температура и влажность
Напряжение:  5V (3.5V ~ 6.5V)
Рабочая температура:  -40 ° C ~+ 80 ° C 
Цветность: монохромный, двухцветный, трехцветный</t>
  </si>
  <si>
    <t>Переходной ХАБ с портом 50PIN
Количество и тип портов: 4 групп, T8 порт</t>
  </si>
  <si>
    <t>Переходной ХАБ с портом 50PIN
Количество и тип портов: 5 групп, T75 порт</t>
  </si>
  <si>
    <t>УТ000008440</t>
  </si>
  <si>
    <t>HUB-75E(BX-6E)</t>
  </si>
  <si>
    <t>HUB- 512-T12(BX-6X)</t>
  </si>
  <si>
    <t>УТ000008441</t>
  </si>
  <si>
    <t xml:space="preserve">Переходной ХАБ с портом 50PIN
Количество и тип портов: 16 групп, T12 порт
</t>
  </si>
  <si>
    <t>HUB- 512-T8(BX-6X)</t>
  </si>
  <si>
    <t>УТ000008442</t>
  </si>
  <si>
    <t xml:space="preserve">Переходной ХАБ с портом 50PIN
Количество и тип портов: 16 групп, T8 порт
</t>
  </si>
  <si>
    <t>Контроллер X-W2L WIFI</t>
  </si>
  <si>
    <t>Контроллер X-W4 WIFI</t>
  </si>
  <si>
    <t>Контроллер X-W16 WIFI (50pin)</t>
  </si>
  <si>
    <t>Розница</t>
  </si>
  <si>
    <t>дороже</t>
  </si>
  <si>
    <t>дешевле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</si>
</sst>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р_."/>
    <numFmt numFmtId="165" formatCode="#,##0.0_р_."/>
    <numFmt numFmtId="166" formatCode="0.0"/>
    <numFmt numFmtId="167" formatCode="#,##0.0"/>
  </numFmts>
  <fonts count="2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u/>
      <sz val="12"/>
      <color theme="4" tint="-0.249977111117893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2"/>
      <name val="宋体"/>
      <charset val="134"/>
    </font>
    <font>
      <sz val="10"/>
      <name val="Arial Cyr"/>
      <charset val="204"/>
    </font>
    <font>
      <sz val="8"/>
      <name val="Arial"/>
      <family val="2"/>
    </font>
    <font>
      <sz val="12"/>
      <color indexed="8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4F25"/>
        </stop>
      </gradientFill>
    </fill>
    <fill>
      <patternFill patternType="solid">
        <fgColor rgb="FF7F5AC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9" tint="0.80001220740379042"/>
        </stop>
        <stop position="1">
          <color rgb="FFFA5206"/>
        </stop>
      </gradient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7" fillId="0" borderId="0"/>
    <xf numFmtId="0" fontId="18" fillId="0" borderId="0"/>
    <xf numFmtId="0" fontId="16" fillId="0" borderId="0">
      <alignment vertical="center"/>
    </xf>
    <xf numFmtId="0" fontId="16" fillId="0" borderId="0">
      <alignment vertical="center"/>
    </xf>
  </cellStyleXfs>
  <cellXfs count="181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0" borderId="0" xfId="0" applyFont="1"/>
    <xf numFmtId="0" fontId="10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7" fillId="0" borderId="2" xfId="0" applyFont="1" applyBorder="1" applyProtection="1">
      <protection hidden="1"/>
    </xf>
    <xf numFmtId="0" fontId="7" fillId="0" borderId="2" xfId="0" applyFont="1" applyBorder="1" applyAlignment="1" applyProtection="1">
      <alignment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5" fillId="12" borderId="2" xfId="0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12" fontId="10" fillId="0" borderId="2" xfId="0" applyNumberFormat="1" applyFont="1" applyBorder="1" applyAlignment="1" applyProtection="1">
      <alignment horizontal="center" vertical="center"/>
      <protection hidden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165" fontId="19" fillId="16" borderId="2" xfId="0" applyNumberFormat="1" applyFont="1" applyFill="1" applyBorder="1" applyAlignment="1" applyProtection="1">
      <alignment horizontal="center" vertical="center" wrapText="1"/>
      <protection hidden="1"/>
    </xf>
    <xf numFmtId="165" fontId="19" fillId="17" borderId="2" xfId="0" applyNumberFormat="1" applyFont="1" applyFill="1" applyBorder="1" applyAlignment="1" applyProtection="1">
      <alignment horizontal="center" vertical="center" wrapText="1"/>
      <protection hidden="1"/>
    </xf>
    <xf numFmtId="164" fontId="19" fillId="18" borderId="2" xfId="0" applyNumberFormat="1" applyFont="1" applyFill="1" applyBorder="1" applyAlignment="1" applyProtection="1">
      <alignment horizontal="center" vertical="center" wrapText="1"/>
      <protection hidden="1"/>
    </xf>
    <xf numFmtId="165" fontId="12" fillId="4" borderId="2" xfId="0" applyNumberFormat="1" applyFont="1" applyFill="1" applyBorder="1" applyAlignment="1" applyProtection="1">
      <alignment horizontal="center" vertical="center"/>
      <protection hidden="1"/>
    </xf>
    <xf numFmtId="166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0" fillId="5" borderId="2" xfId="0" applyFont="1" applyFill="1" applyBorder="1" applyAlignment="1" applyProtection="1">
      <alignment horizontal="center" vertical="center"/>
      <protection hidden="1"/>
    </xf>
    <xf numFmtId="165" fontId="10" fillId="4" borderId="2" xfId="0" applyNumberFormat="1" applyFont="1" applyFill="1" applyBorder="1" applyAlignment="1" applyProtection="1">
      <alignment horizontal="center" vertical="center"/>
      <protection hidden="1"/>
    </xf>
    <xf numFmtId="166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14" borderId="2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10" fillId="15" borderId="2" xfId="0" applyFont="1" applyFill="1" applyBorder="1" applyAlignment="1" applyProtection="1">
      <alignment horizontal="center" vertical="center"/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0" fillId="13" borderId="2" xfId="0" applyFont="1" applyFill="1" applyBorder="1" applyAlignment="1" applyProtection="1">
      <alignment horizontal="center" vertical="center"/>
      <protection hidden="1"/>
    </xf>
    <xf numFmtId="0" fontId="13" fillId="0" borderId="2" xfId="0" applyFont="1" applyFill="1" applyBorder="1" applyAlignment="1" applyProtection="1">
      <alignment vertical="center"/>
      <protection hidden="1"/>
    </xf>
    <xf numFmtId="0" fontId="13" fillId="0" borderId="2" xfId="0" applyFont="1" applyFill="1" applyBorder="1" applyAlignment="1" applyProtection="1">
      <alignment vertical="center" wrapText="1"/>
      <protection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vertical="center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165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10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10" fillId="11" borderId="0" xfId="0" applyFont="1" applyFill="1" applyBorder="1" applyAlignment="1" applyProtection="1">
      <alignment horizontal="center" vertical="center" wrapText="1"/>
      <protection hidden="1"/>
    </xf>
    <xf numFmtId="0" fontId="5" fillId="12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2" xfId="0" applyFont="1" applyFill="1" applyBorder="1" applyAlignment="1" applyProtection="1">
      <alignment horizontal="left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166" fontId="7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left" vertical="center" wrapText="1"/>
      <protection hidden="1"/>
    </xf>
    <xf numFmtId="0" fontId="14" fillId="4" borderId="2" xfId="0" applyFont="1" applyFill="1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164" fontId="12" fillId="0" borderId="2" xfId="0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164" fontId="12" fillId="0" borderId="2" xfId="0" applyNumberFormat="1" applyFont="1" applyFill="1" applyBorder="1" applyAlignment="1" applyProtection="1">
      <alignment horizontal="center" vertical="center"/>
      <protection hidden="1"/>
    </xf>
    <xf numFmtId="166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165" fontId="7" fillId="4" borderId="2" xfId="0" applyNumberFormat="1" applyFont="1" applyFill="1" applyBorder="1" applyAlignment="1" applyProtection="1">
      <alignment horizontal="center" vertical="center"/>
      <protection hidden="1"/>
    </xf>
    <xf numFmtId="165" fontId="7" fillId="4" borderId="2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2" xfId="0" applyNumberFormat="1" applyFont="1" applyBorder="1" applyAlignment="1" applyProtection="1">
      <alignment horizontal="center" vertical="center" wrapText="1"/>
      <protection hidden="1"/>
    </xf>
    <xf numFmtId="0" fontId="9" fillId="0" borderId="0" xfId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7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2" xfId="0" applyNumberFormat="1" applyFont="1" applyFill="1" applyBorder="1" applyAlignment="1" applyProtection="1">
      <alignment horizontal="left" vertical="center" wrapText="1"/>
      <protection hidden="1"/>
    </xf>
    <xf numFmtId="0" fontId="7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2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2" xfId="4" applyFont="1" applyFill="1" applyBorder="1" applyAlignment="1" applyProtection="1">
      <alignment horizontal="center" wrapText="1"/>
      <protection hidden="1"/>
    </xf>
    <xf numFmtId="0" fontId="10" fillId="0" borderId="2" xfId="4" applyFont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vertical="center"/>
      <protection hidden="1"/>
    </xf>
    <xf numFmtId="0" fontId="7" fillId="4" borderId="2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2" xfId="5" applyFont="1" applyFill="1" applyBorder="1" applyAlignment="1" applyProtection="1">
      <alignment horizontal="center" vertical="center"/>
      <protection hidden="1"/>
    </xf>
    <xf numFmtId="0" fontId="7" fillId="0" borderId="2" xfId="5" applyFont="1" applyBorder="1" applyAlignment="1" applyProtection="1">
      <alignment horizontal="center" vertical="center"/>
      <protection hidden="1"/>
    </xf>
    <xf numFmtId="0" fontId="19" fillId="4" borderId="2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vertical="center" wrapText="1"/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left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left" vertical="center" wrapText="1"/>
      <protection hidden="1"/>
    </xf>
    <xf numFmtId="0" fontId="7" fillId="4" borderId="2" xfId="0" applyFont="1" applyFill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0" fillId="4" borderId="3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/>
    <xf numFmtId="167" fontId="19" fillId="19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2" fontId="5" fillId="12" borderId="2" xfId="0" applyNumberFormat="1" applyFont="1" applyFill="1" applyBorder="1" applyAlignment="1" applyProtection="1">
      <alignment horizontal="center" vertical="center" wrapText="1"/>
      <protection hidden="1"/>
    </xf>
    <xf numFmtId="2" fontId="19" fillId="19" borderId="2" xfId="0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/>
    <xf numFmtId="0" fontId="3" fillId="8" borderId="5" xfId="0" applyNumberFormat="1" applyFont="1" applyFill="1" applyBorder="1" applyAlignment="1">
      <alignment horizontal="right" vertical="center" wrapText="1"/>
    </xf>
    <xf numFmtId="0" fontId="3" fillId="8" borderId="0" xfId="0" applyNumberFormat="1" applyFont="1" applyFill="1" applyBorder="1" applyAlignment="1">
      <alignment horizontal="right" vertical="center" wrapText="1"/>
    </xf>
    <xf numFmtId="0" fontId="8" fillId="0" borderId="0" xfId="1" applyFont="1" applyAlignment="1" applyProtection="1">
      <alignment horizontal="left" vertical="center"/>
    </xf>
    <xf numFmtId="0" fontId="7" fillId="11" borderId="0" xfId="0" applyFont="1" applyFill="1" applyAlignment="1">
      <alignment horizontal="center" vertical="center" wrapText="1"/>
    </xf>
    <xf numFmtId="12" fontId="10" fillId="0" borderId="3" xfId="0" applyNumberFormat="1" applyFont="1" applyBorder="1" applyAlignment="1" applyProtection="1">
      <alignment horizontal="center" vertical="center"/>
      <protection hidden="1"/>
    </xf>
    <xf numFmtId="12" fontId="10" fillId="0" borderId="4" xfId="0" applyNumberFormat="1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0" fontId="6" fillId="4" borderId="6" xfId="0" applyFont="1" applyFill="1" applyBorder="1" applyAlignment="1" applyProtection="1">
      <alignment horizontal="center"/>
      <protection hidden="1"/>
    </xf>
    <xf numFmtId="0" fontId="6" fillId="4" borderId="4" xfId="0" applyFont="1" applyFill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0" fillId="0" borderId="4" xfId="0" applyFont="1" applyBorder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12" fontId="10" fillId="0" borderId="6" xfId="0" applyNumberFormat="1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10" fillId="11" borderId="0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9" fillId="0" borderId="0" xfId="1" applyFont="1" applyBorder="1" applyAlignment="1" applyProtection="1">
      <alignment horizontal="center" vertical="center" wrapText="1"/>
      <protection hidden="1"/>
    </xf>
    <xf numFmtId="0" fontId="5" fillId="9" borderId="2" xfId="0" applyFont="1" applyFill="1" applyBorder="1" applyAlignment="1" applyProtection="1">
      <alignment horizontal="center" vertical="center" wrapText="1"/>
      <protection hidden="1"/>
    </xf>
    <xf numFmtId="0" fontId="13" fillId="10" borderId="2" xfId="0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6" fillId="4" borderId="2" xfId="0" applyFont="1" applyFill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12" fontId="10" fillId="0" borderId="2" xfId="0" applyNumberFormat="1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10" fillId="4" borderId="3" xfId="0" applyFont="1" applyFill="1" applyBorder="1" applyAlignment="1" applyProtection="1">
      <alignment horizontal="center" vertical="center" wrapText="1"/>
      <protection hidden="1"/>
    </xf>
    <xf numFmtId="0" fontId="10" fillId="4" borderId="4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Fill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9" fillId="0" borderId="0" xfId="1" applyFont="1" applyBorder="1" applyAlignment="1" applyProtection="1">
      <alignment horizontal="center" vertical="center"/>
      <protection hidden="1"/>
    </xf>
    <xf numFmtId="0" fontId="7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5" fillId="12" borderId="2" xfId="0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</cellXfs>
  <cellStyles count="6">
    <cellStyle name="Гиперссылка" xfId="1" builtinId="8"/>
    <cellStyle name="Обычный" xfId="0" builtinId="0"/>
    <cellStyle name="Обычный 2" xfId="3"/>
    <cellStyle name="Обычный 4" xfId="2"/>
    <cellStyle name="Обычный 5" xfId="5"/>
    <cellStyle name="常规 2" xfId="4"/>
  </cellStyles>
  <dxfs count="0"/>
  <tableStyles count="0" defaultTableStyle="TableStyleMedium2" defaultPivotStyle="PivotStyleLight16"/>
  <colors>
    <mruColors>
      <color rgb="FFFF5050"/>
      <color rgb="FFFF0066"/>
      <color rgb="FF00FF00"/>
      <color rgb="FFFA52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0.jpeg"/><Relationship Id="rId21" Type="http://schemas.openxmlformats.org/officeDocument/2006/relationships/image" Target="../media/image35.jpeg"/><Relationship Id="rId42" Type="http://schemas.openxmlformats.org/officeDocument/2006/relationships/image" Target="../media/image56.jpeg"/><Relationship Id="rId47" Type="http://schemas.openxmlformats.org/officeDocument/2006/relationships/image" Target="../media/image61.jpeg"/><Relationship Id="rId63" Type="http://schemas.openxmlformats.org/officeDocument/2006/relationships/image" Target="../media/image77.png"/><Relationship Id="rId68" Type="http://schemas.openxmlformats.org/officeDocument/2006/relationships/image" Target="../media/image82.png"/><Relationship Id="rId7" Type="http://schemas.openxmlformats.org/officeDocument/2006/relationships/image" Target="../media/image21.jpeg"/><Relationship Id="rId2" Type="http://schemas.openxmlformats.org/officeDocument/2006/relationships/image" Target="../media/image16.jpeg"/><Relationship Id="rId16" Type="http://schemas.openxmlformats.org/officeDocument/2006/relationships/image" Target="../media/image30.jpeg"/><Relationship Id="rId29" Type="http://schemas.openxmlformats.org/officeDocument/2006/relationships/image" Target="../media/image43.jpeg"/><Relationship Id="rId11" Type="http://schemas.openxmlformats.org/officeDocument/2006/relationships/image" Target="../media/image25.jpeg"/><Relationship Id="rId24" Type="http://schemas.openxmlformats.org/officeDocument/2006/relationships/image" Target="../media/image38.jpeg"/><Relationship Id="rId32" Type="http://schemas.openxmlformats.org/officeDocument/2006/relationships/image" Target="../media/image46.jpeg"/><Relationship Id="rId37" Type="http://schemas.openxmlformats.org/officeDocument/2006/relationships/image" Target="../media/image51.jpeg"/><Relationship Id="rId40" Type="http://schemas.openxmlformats.org/officeDocument/2006/relationships/image" Target="../media/image54.jpeg"/><Relationship Id="rId45" Type="http://schemas.openxmlformats.org/officeDocument/2006/relationships/image" Target="../media/image59.jpeg"/><Relationship Id="rId53" Type="http://schemas.openxmlformats.org/officeDocument/2006/relationships/image" Target="../media/image67.jpeg"/><Relationship Id="rId58" Type="http://schemas.openxmlformats.org/officeDocument/2006/relationships/image" Target="../media/image72.jpeg"/><Relationship Id="rId66" Type="http://schemas.openxmlformats.org/officeDocument/2006/relationships/image" Target="../media/image80.png"/><Relationship Id="rId5" Type="http://schemas.openxmlformats.org/officeDocument/2006/relationships/image" Target="../media/image19.jpeg"/><Relationship Id="rId61" Type="http://schemas.openxmlformats.org/officeDocument/2006/relationships/image" Target="../media/image75.jpeg"/><Relationship Id="rId19" Type="http://schemas.openxmlformats.org/officeDocument/2006/relationships/image" Target="../media/image33.jpeg"/><Relationship Id="rId14" Type="http://schemas.openxmlformats.org/officeDocument/2006/relationships/image" Target="../media/image28.jpeg"/><Relationship Id="rId22" Type="http://schemas.openxmlformats.org/officeDocument/2006/relationships/image" Target="../media/image36.jpeg"/><Relationship Id="rId27" Type="http://schemas.openxmlformats.org/officeDocument/2006/relationships/image" Target="../media/image41.jpeg"/><Relationship Id="rId30" Type="http://schemas.openxmlformats.org/officeDocument/2006/relationships/image" Target="../media/image44.jpeg"/><Relationship Id="rId35" Type="http://schemas.openxmlformats.org/officeDocument/2006/relationships/image" Target="../media/image49.jpeg"/><Relationship Id="rId43" Type="http://schemas.openxmlformats.org/officeDocument/2006/relationships/image" Target="../media/image57.jpeg"/><Relationship Id="rId48" Type="http://schemas.openxmlformats.org/officeDocument/2006/relationships/image" Target="../media/image62.jpeg"/><Relationship Id="rId56" Type="http://schemas.openxmlformats.org/officeDocument/2006/relationships/image" Target="../media/image70.jpeg"/><Relationship Id="rId64" Type="http://schemas.openxmlformats.org/officeDocument/2006/relationships/image" Target="../media/image78.png"/><Relationship Id="rId69" Type="http://schemas.openxmlformats.org/officeDocument/2006/relationships/image" Target="../media/image83.png"/><Relationship Id="rId8" Type="http://schemas.openxmlformats.org/officeDocument/2006/relationships/image" Target="../media/image22.jpeg"/><Relationship Id="rId51" Type="http://schemas.openxmlformats.org/officeDocument/2006/relationships/image" Target="../media/image65.jpeg"/><Relationship Id="rId3" Type="http://schemas.openxmlformats.org/officeDocument/2006/relationships/image" Target="../media/image17.jpeg"/><Relationship Id="rId12" Type="http://schemas.openxmlformats.org/officeDocument/2006/relationships/image" Target="../media/image26.jpeg"/><Relationship Id="rId17" Type="http://schemas.openxmlformats.org/officeDocument/2006/relationships/image" Target="../media/image31.jpeg"/><Relationship Id="rId25" Type="http://schemas.openxmlformats.org/officeDocument/2006/relationships/image" Target="../media/image39.jpeg"/><Relationship Id="rId33" Type="http://schemas.openxmlformats.org/officeDocument/2006/relationships/image" Target="../media/image47.jpeg"/><Relationship Id="rId38" Type="http://schemas.openxmlformats.org/officeDocument/2006/relationships/image" Target="../media/image52.jpeg"/><Relationship Id="rId46" Type="http://schemas.openxmlformats.org/officeDocument/2006/relationships/image" Target="../media/image60.jpeg"/><Relationship Id="rId59" Type="http://schemas.openxmlformats.org/officeDocument/2006/relationships/image" Target="../media/image73.jpeg"/><Relationship Id="rId67" Type="http://schemas.openxmlformats.org/officeDocument/2006/relationships/image" Target="../media/image81.png"/><Relationship Id="rId20" Type="http://schemas.openxmlformats.org/officeDocument/2006/relationships/image" Target="../media/image34.png"/><Relationship Id="rId41" Type="http://schemas.openxmlformats.org/officeDocument/2006/relationships/image" Target="../media/image55.jpeg"/><Relationship Id="rId54" Type="http://schemas.openxmlformats.org/officeDocument/2006/relationships/image" Target="../media/image68.jpeg"/><Relationship Id="rId62" Type="http://schemas.openxmlformats.org/officeDocument/2006/relationships/image" Target="../media/image76.jpeg"/><Relationship Id="rId70" Type="http://schemas.openxmlformats.org/officeDocument/2006/relationships/image" Target="../media/image84.pn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5" Type="http://schemas.openxmlformats.org/officeDocument/2006/relationships/image" Target="../media/image29.jpeg"/><Relationship Id="rId23" Type="http://schemas.openxmlformats.org/officeDocument/2006/relationships/image" Target="../media/image37.jpeg"/><Relationship Id="rId28" Type="http://schemas.openxmlformats.org/officeDocument/2006/relationships/image" Target="../media/image42.jpeg"/><Relationship Id="rId36" Type="http://schemas.openxmlformats.org/officeDocument/2006/relationships/image" Target="../media/image50.jpeg"/><Relationship Id="rId49" Type="http://schemas.openxmlformats.org/officeDocument/2006/relationships/image" Target="../media/image63.jpeg"/><Relationship Id="rId57" Type="http://schemas.openxmlformats.org/officeDocument/2006/relationships/image" Target="../media/image71.jpeg"/><Relationship Id="rId10" Type="http://schemas.openxmlformats.org/officeDocument/2006/relationships/image" Target="../media/image24.jpeg"/><Relationship Id="rId31" Type="http://schemas.openxmlformats.org/officeDocument/2006/relationships/image" Target="../media/image45.jpeg"/><Relationship Id="rId44" Type="http://schemas.openxmlformats.org/officeDocument/2006/relationships/image" Target="../media/image58.jpeg"/><Relationship Id="rId52" Type="http://schemas.openxmlformats.org/officeDocument/2006/relationships/image" Target="../media/image66.jpeg"/><Relationship Id="rId60" Type="http://schemas.openxmlformats.org/officeDocument/2006/relationships/image" Target="../media/image74.jpeg"/><Relationship Id="rId65" Type="http://schemas.openxmlformats.org/officeDocument/2006/relationships/image" Target="../media/image79.pn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3" Type="http://schemas.openxmlformats.org/officeDocument/2006/relationships/image" Target="../media/image27.png"/><Relationship Id="rId18" Type="http://schemas.openxmlformats.org/officeDocument/2006/relationships/image" Target="../media/image32.jpeg"/><Relationship Id="rId39" Type="http://schemas.openxmlformats.org/officeDocument/2006/relationships/image" Target="../media/image53.jpeg"/><Relationship Id="rId34" Type="http://schemas.openxmlformats.org/officeDocument/2006/relationships/image" Target="../media/image48.jpeg"/><Relationship Id="rId50" Type="http://schemas.openxmlformats.org/officeDocument/2006/relationships/image" Target="../media/image64.jpeg"/><Relationship Id="rId55" Type="http://schemas.openxmlformats.org/officeDocument/2006/relationships/image" Target="../media/image6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2.jpeg"/><Relationship Id="rId3" Type="http://schemas.openxmlformats.org/officeDocument/2006/relationships/image" Target="../media/image87.jpeg"/><Relationship Id="rId7" Type="http://schemas.openxmlformats.org/officeDocument/2006/relationships/image" Target="../media/image91.jpeg"/><Relationship Id="rId2" Type="http://schemas.openxmlformats.org/officeDocument/2006/relationships/image" Target="../media/image86.jpeg"/><Relationship Id="rId1" Type="http://schemas.openxmlformats.org/officeDocument/2006/relationships/image" Target="../media/image85.jpeg"/><Relationship Id="rId6" Type="http://schemas.openxmlformats.org/officeDocument/2006/relationships/image" Target="../media/image90.jpeg"/><Relationship Id="rId5" Type="http://schemas.openxmlformats.org/officeDocument/2006/relationships/image" Target="../media/image89.jpeg"/><Relationship Id="rId4" Type="http://schemas.openxmlformats.org/officeDocument/2006/relationships/image" Target="../media/image88.jpeg"/><Relationship Id="rId9" Type="http://schemas.openxmlformats.org/officeDocument/2006/relationships/image" Target="../media/image93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5.jpeg"/><Relationship Id="rId18" Type="http://schemas.openxmlformats.org/officeDocument/2006/relationships/image" Target="../media/image110.png"/><Relationship Id="rId26" Type="http://schemas.openxmlformats.org/officeDocument/2006/relationships/image" Target="../media/image118.jpeg"/><Relationship Id="rId39" Type="http://schemas.openxmlformats.org/officeDocument/2006/relationships/image" Target="../media/image131.jpeg"/><Relationship Id="rId21" Type="http://schemas.openxmlformats.org/officeDocument/2006/relationships/image" Target="../media/image113.jpeg"/><Relationship Id="rId34" Type="http://schemas.openxmlformats.org/officeDocument/2006/relationships/image" Target="../media/image126.jpeg"/><Relationship Id="rId42" Type="http://schemas.openxmlformats.org/officeDocument/2006/relationships/image" Target="../media/image134.jpeg"/><Relationship Id="rId47" Type="http://schemas.openxmlformats.org/officeDocument/2006/relationships/image" Target="../media/image139.jpeg"/><Relationship Id="rId7" Type="http://schemas.openxmlformats.org/officeDocument/2006/relationships/image" Target="../media/image99.jpeg"/><Relationship Id="rId2" Type="http://schemas.openxmlformats.org/officeDocument/2006/relationships/image" Target="../media/image34.png"/><Relationship Id="rId16" Type="http://schemas.openxmlformats.org/officeDocument/2006/relationships/image" Target="../media/image108.jpeg"/><Relationship Id="rId29" Type="http://schemas.openxmlformats.org/officeDocument/2006/relationships/image" Target="../media/image121.jpeg"/><Relationship Id="rId1" Type="http://schemas.openxmlformats.org/officeDocument/2006/relationships/image" Target="../media/image94.jpeg"/><Relationship Id="rId6" Type="http://schemas.openxmlformats.org/officeDocument/2006/relationships/image" Target="../media/image98.jpeg"/><Relationship Id="rId11" Type="http://schemas.openxmlformats.org/officeDocument/2006/relationships/image" Target="../media/image103.jpeg"/><Relationship Id="rId24" Type="http://schemas.openxmlformats.org/officeDocument/2006/relationships/image" Target="../media/image116.png"/><Relationship Id="rId32" Type="http://schemas.openxmlformats.org/officeDocument/2006/relationships/image" Target="../media/image124.jpeg"/><Relationship Id="rId37" Type="http://schemas.openxmlformats.org/officeDocument/2006/relationships/image" Target="../media/image129.jpeg"/><Relationship Id="rId40" Type="http://schemas.openxmlformats.org/officeDocument/2006/relationships/image" Target="../media/image132.jpeg"/><Relationship Id="rId45" Type="http://schemas.openxmlformats.org/officeDocument/2006/relationships/image" Target="../media/image137.jpeg"/><Relationship Id="rId5" Type="http://schemas.openxmlformats.org/officeDocument/2006/relationships/image" Target="../media/image97.jpeg"/><Relationship Id="rId15" Type="http://schemas.openxmlformats.org/officeDocument/2006/relationships/image" Target="../media/image107.jpeg"/><Relationship Id="rId23" Type="http://schemas.openxmlformats.org/officeDocument/2006/relationships/image" Target="../media/image115.jpeg"/><Relationship Id="rId28" Type="http://schemas.openxmlformats.org/officeDocument/2006/relationships/image" Target="../media/image120.jpeg"/><Relationship Id="rId36" Type="http://schemas.openxmlformats.org/officeDocument/2006/relationships/image" Target="../media/image128.jpeg"/><Relationship Id="rId10" Type="http://schemas.openxmlformats.org/officeDocument/2006/relationships/image" Target="../media/image102.jpeg"/><Relationship Id="rId19" Type="http://schemas.openxmlformats.org/officeDocument/2006/relationships/image" Target="../media/image111.jpeg"/><Relationship Id="rId31" Type="http://schemas.openxmlformats.org/officeDocument/2006/relationships/image" Target="../media/image123.jpeg"/><Relationship Id="rId44" Type="http://schemas.openxmlformats.org/officeDocument/2006/relationships/image" Target="../media/image136.jpeg"/><Relationship Id="rId4" Type="http://schemas.openxmlformats.org/officeDocument/2006/relationships/image" Target="../media/image96.jpeg"/><Relationship Id="rId9" Type="http://schemas.openxmlformats.org/officeDocument/2006/relationships/image" Target="../media/image101.jpeg"/><Relationship Id="rId14" Type="http://schemas.openxmlformats.org/officeDocument/2006/relationships/image" Target="../media/image106.jpeg"/><Relationship Id="rId22" Type="http://schemas.openxmlformats.org/officeDocument/2006/relationships/image" Target="../media/image114.png"/><Relationship Id="rId27" Type="http://schemas.openxmlformats.org/officeDocument/2006/relationships/image" Target="../media/image119.jpeg"/><Relationship Id="rId30" Type="http://schemas.openxmlformats.org/officeDocument/2006/relationships/image" Target="../media/image122.jpeg"/><Relationship Id="rId35" Type="http://schemas.openxmlformats.org/officeDocument/2006/relationships/image" Target="../media/image127.jpeg"/><Relationship Id="rId43" Type="http://schemas.openxmlformats.org/officeDocument/2006/relationships/image" Target="../media/image135.jpeg"/><Relationship Id="rId48" Type="http://schemas.openxmlformats.org/officeDocument/2006/relationships/image" Target="../media/image140.jpeg"/><Relationship Id="rId8" Type="http://schemas.openxmlformats.org/officeDocument/2006/relationships/image" Target="../media/image100.jpeg"/><Relationship Id="rId3" Type="http://schemas.openxmlformats.org/officeDocument/2006/relationships/image" Target="../media/image95.jpeg"/><Relationship Id="rId12" Type="http://schemas.openxmlformats.org/officeDocument/2006/relationships/image" Target="../media/image104.jpeg"/><Relationship Id="rId17" Type="http://schemas.openxmlformats.org/officeDocument/2006/relationships/image" Target="../media/image109.jpeg"/><Relationship Id="rId25" Type="http://schemas.openxmlformats.org/officeDocument/2006/relationships/image" Target="../media/image117.jpeg"/><Relationship Id="rId33" Type="http://schemas.openxmlformats.org/officeDocument/2006/relationships/image" Target="../media/image125.jpeg"/><Relationship Id="rId38" Type="http://schemas.openxmlformats.org/officeDocument/2006/relationships/image" Target="../media/image130.jpeg"/><Relationship Id="rId46" Type="http://schemas.openxmlformats.org/officeDocument/2006/relationships/image" Target="../media/image138.jpeg"/><Relationship Id="rId20" Type="http://schemas.openxmlformats.org/officeDocument/2006/relationships/image" Target="../media/image112.jpeg"/><Relationship Id="rId41" Type="http://schemas.openxmlformats.org/officeDocument/2006/relationships/image" Target="../media/image13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0</xdr:row>
      <xdr:rowOff>174626</xdr:rowOff>
    </xdr:from>
    <xdr:to>
      <xdr:col>2</xdr:col>
      <xdr:colOff>444500</xdr:colOff>
      <xdr:row>0</xdr:row>
      <xdr:rowOff>691234</xdr:rowOff>
    </xdr:to>
    <xdr:pic>
      <xdr:nvPicPr>
        <xdr:cNvPr id="14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575" y="174626"/>
          <a:ext cx="1651000" cy="51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1473163</xdr:colOff>
      <xdr:row>4</xdr:row>
      <xdr:rowOff>17009</xdr:rowOff>
    </xdr:from>
    <xdr:to>
      <xdr:col>6</xdr:col>
      <xdr:colOff>1845757</xdr:colOff>
      <xdr:row>4</xdr:row>
      <xdr:rowOff>386153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4319" y="1695790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1</xdr:col>
      <xdr:colOff>279384</xdr:colOff>
      <xdr:row>9</xdr:row>
      <xdr:rowOff>37442</xdr:rowOff>
    </xdr:from>
    <xdr:to>
      <xdr:col>1</xdr:col>
      <xdr:colOff>1904522</xdr:colOff>
      <xdr:row>12</xdr:row>
      <xdr:rowOff>815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853" y="4061755"/>
          <a:ext cx="1625138" cy="1034935"/>
        </a:xfrm>
        <a:prstGeom prst="rect">
          <a:avLst/>
        </a:prstGeom>
      </xdr:spPr>
    </xdr:pic>
    <xdr:clientData/>
  </xdr:twoCellAnchor>
  <xdr:twoCellAnchor editAs="oneCell">
    <xdr:from>
      <xdr:col>1</xdr:col>
      <xdr:colOff>139684</xdr:colOff>
      <xdr:row>5</xdr:row>
      <xdr:rowOff>104977</xdr:rowOff>
    </xdr:from>
    <xdr:to>
      <xdr:col>1</xdr:col>
      <xdr:colOff>2081199</xdr:colOff>
      <xdr:row>8</xdr:row>
      <xdr:rowOff>261938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153" y="2712446"/>
          <a:ext cx="1941515" cy="1264242"/>
        </a:xfrm>
        <a:prstGeom prst="rect">
          <a:avLst/>
        </a:prstGeom>
      </xdr:spPr>
    </xdr:pic>
    <xdr:clientData/>
  </xdr:twoCellAnchor>
  <xdr:twoCellAnchor editAs="oneCell">
    <xdr:from>
      <xdr:col>6</xdr:col>
      <xdr:colOff>1485863</xdr:colOff>
      <xdr:row>15</xdr:row>
      <xdr:rowOff>2885</xdr:rowOff>
    </xdr:from>
    <xdr:to>
      <xdr:col>6</xdr:col>
      <xdr:colOff>1858457</xdr:colOff>
      <xdr:row>15</xdr:row>
      <xdr:rowOff>368580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7019" y="6289385"/>
          <a:ext cx="372594" cy="36569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419097</xdr:colOff>
      <xdr:row>16</xdr:row>
      <xdr:rowOff>18277</xdr:rowOff>
    </xdr:from>
    <xdr:to>
      <xdr:col>1</xdr:col>
      <xdr:colOff>1865512</xdr:colOff>
      <xdr:row>17</xdr:row>
      <xdr:rowOff>552370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566" y="6876277"/>
          <a:ext cx="1446415" cy="1105593"/>
        </a:xfrm>
        <a:prstGeom prst="rect">
          <a:avLst/>
        </a:prstGeom>
      </xdr:spPr>
    </xdr:pic>
    <xdr:clientData/>
  </xdr:twoCellAnchor>
  <xdr:twoCellAnchor editAs="oneCell">
    <xdr:from>
      <xdr:col>1</xdr:col>
      <xdr:colOff>139688</xdr:colOff>
      <xdr:row>13</xdr:row>
      <xdr:rowOff>28700</xdr:rowOff>
    </xdr:from>
    <xdr:to>
      <xdr:col>1</xdr:col>
      <xdr:colOff>2068241</xdr:colOff>
      <xdr:row>15</xdr:row>
      <xdr:rowOff>514995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157" y="5172200"/>
          <a:ext cx="1928553" cy="1629295"/>
        </a:xfrm>
        <a:prstGeom prst="rect">
          <a:avLst/>
        </a:prstGeom>
      </xdr:spPr>
    </xdr:pic>
    <xdr:clientData/>
  </xdr:twoCellAnchor>
  <xdr:twoCellAnchor editAs="oneCell">
    <xdr:from>
      <xdr:col>1</xdr:col>
      <xdr:colOff>528121</xdr:colOff>
      <xdr:row>18</xdr:row>
      <xdr:rowOff>16407</xdr:rowOff>
    </xdr:from>
    <xdr:to>
      <xdr:col>1</xdr:col>
      <xdr:colOff>1775030</xdr:colOff>
      <xdr:row>18</xdr:row>
      <xdr:rowOff>993152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1590" y="8017407"/>
          <a:ext cx="1246909" cy="9767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1485863</xdr:colOff>
      <xdr:row>18</xdr:row>
      <xdr:rowOff>46400</xdr:rowOff>
    </xdr:from>
    <xdr:to>
      <xdr:col>6</xdr:col>
      <xdr:colOff>1858457</xdr:colOff>
      <xdr:row>18</xdr:row>
      <xdr:rowOff>415544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7019" y="8047400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6</xdr:col>
      <xdr:colOff>1447763</xdr:colOff>
      <xdr:row>30</xdr:row>
      <xdr:rowOff>49604</xdr:rowOff>
    </xdr:from>
    <xdr:to>
      <xdr:col>6</xdr:col>
      <xdr:colOff>1820357</xdr:colOff>
      <xdr:row>30</xdr:row>
      <xdr:rowOff>418748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8919" y="15003854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1</xdr:col>
      <xdr:colOff>207942</xdr:colOff>
      <xdr:row>21</xdr:row>
      <xdr:rowOff>42736</xdr:rowOff>
    </xdr:from>
    <xdr:to>
      <xdr:col>1</xdr:col>
      <xdr:colOff>1964531</xdr:colOff>
      <xdr:row>21</xdr:row>
      <xdr:rowOff>896263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411" y="9853486"/>
          <a:ext cx="1756589" cy="853527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109539</xdr:colOff>
      <xdr:row>25</xdr:row>
      <xdr:rowOff>42870</xdr:rowOff>
    </xdr:from>
    <xdr:to>
      <xdr:col>1</xdr:col>
      <xdr:colOff>2156561</xdr:colOff>
      <xdr:row>26</xdr:row>
      <xdr:rowOff>404812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008" y="12318214"/>
          <a:ext cx="2047022" cy="9334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198192</xdr:colOff>
      <xdr:row>30</xdr:row>
      <xdr:rowOff>30829</xdr:rowOff>
    </xdr:from>
    <xdr:to>
      <xdr:col>1</xdr:col>
      <xdr:colOff>2035968</xdr:colOff>
      <xdr:row>30</xdr:row>
      <xdr:rowOff>718157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1661" y="14985079"/>
          <a:ext cx="1837776" cy="687328"/>
        </a:xfrm>
        <a:prstGeom prst="rect">
          <a:avLst/>
        </a:prstGeom>
      </xdr:spPr>
    </xdr:pic>
    <xdr:clientData/>
  </xdr:twoCellAnchor>
  <xdr:twoCellAnchor editAs="oneCell">
    <xdr:from>
      <xdr:col>6</xdr:col>
      <xdr:colOff>1511263</xdr:colOff>
      <xdr:row>21</xdr:row>
      <xdr:rowOff>28207</xdr:rowOff>
    </xdr:from>
    <xdr:to>
      <xdr:col>6</xdr:col>
      <xdr:colOff>1883857</xdr:colOff>
      <xdr:row>21</xdr:row>
      <xdr:rowOff>397351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2419" y="9838957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6</xdr:col>
      <xdr:colOff>1485863</xdr:colOff>
      <xdr:row>31</xdr:row>
      <xdr:rowOff>23330</xdr:rowOff>
    </xdr:from>
    <xdr:to>
      <xdr:col>6</xdr:col>
      <xdr:colOff>1858457</xdr:colOff>
      <xdr:row>31</xdr:row>
      <xdr:rowOff>392474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7019" y="15739580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1</xdr:col>
      <xdr:colOff>169069</xdr:colOff>
      <xdr:row>31</xdr:row>
      <xdr:rowOff>61913</xdr:rowOff>
    </xdr:from>
    <xdr:to>
      <xdr:col>1</xdr:col>
      <xdr:colOff>2035968</xdr:colOff>
      <xdr:row>31</xdr:row>
      <xdr:rowOff>913219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8" y="15778163"/>
          <a:ext cx="1866899" cy="8513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1473163</xdr:colOff>
      <xdr:row>6</xdr:row>
      <xdr:rowOff>23631</xdr:rowOff>
    </xdr:from>
    <xdr:to>
      <xdr:col>6</xdr:col>
      <xdr:colOff>1845757</xdr:colOff>
      <xdr:row>6</xdr:row>
      <xdr:rowOff>392775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4319" y="2976381"/>
          <a:ext cx="372594" cy="369144"/>
        </a:xfrm>
        <a:prstGeom prst="rect">
          <a:avLst/>
        </a:prstGeom>
      </xdr:spPr>
    </xdr:pic>
    <xdr:clientData/>
  </xdr:twoCellAnchor>
  <xdr:twoCellAnchor editAs="oneCell">
    <xdr:from>
      <xdr:col>6</xdr:col>
      <xdr:colOff>1498563</xdr:colOff>
      <xdr:row>13</xdr:row>
      <xdr:rowOff>28285</xdr:rowOff>
    </xdr:from>
    <xdr:to>
      <xdr:col>6</xdr:col>
      <xdr:colOff>1871157</xdr:colOff>
      <xdr:row>13</xdr:row>
      <xdr:rowOff>393980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719" y="5171785"/>
          <a:ext cx="372594" cy="365695"/>
        </a:xfrm>
        <a:prstGeom prst="rect">
          <a:avLst/>
        </a:prstGeom>
      </xdr:spPr>
    </xdr:pic>
    <xdr:clientData/>
  </xdr:twoCellAnchor>
  <xdr:twoCellAnchor editAs="oneCell">
    <xdr:from>
      <xdr:col>1</xdr:col>
      <xdr:colOff>457198</xdr:colOff>
      <xdr:row>4</xdr:row>
      <xdr:rowOff>25387</xdr:rowOff>
    </xdr:from>
    <xdr:to>
      <xdr:col>1</xdr:col>
      <xdr:colOff>1791391</xdr:colOff>
      <xdr:row>4</xdr:row>
      <xdr:rowOff>877442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667" y="1704168"/>
          <a:ext cx="1334193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119001</xdr:colOff>
      <xdr:row>35</xdr:row>
      <xdr:rowOff>559295</xdr:rowOff>
    </xdr:from>
    <xdr:to>
      <xdr:col>1</xdr:col>
      <xdr:colOff>2134177</xdr:colOff>
      <xdr:row>35</xdr:row>
      <xdr:rowOff>1770694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6776" y="36468545"/>
          <a:ext cx="2015176" cy="12113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66549</xdr:colOff>
      <xdr:row>36</xdr:row>
      <xdr:rowOff>508246</xdr:rowOff>
    </xdr:from>
    <xdr:to>
      <xdr:col>1</xdr:col>
      <xdr:colOff>2076196</xdr:colOff>
      <xdr:row>36</xdr:row>
      <xdr:rowOff>1775113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4324" y="38874946"/>
          <a:ext cx="2009647" cy="12668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158544</xdr:colOff>
      <xdr:row>38</xdr:row>
      <xdr:rowOff>483005</xdr:rowOff>
    </xdr:from>
    <xdr:to>
      <xdr:col>1</xdr:col>
      <xdr:colOff>1937055</xdr:colOff>
      <xdr:row>38</xdr:row>
      <xdr:rowOff>1558142</xdr:rowOff>
    </xdr:to>
    <xdr:pic>
      <xdr:nvPicPr>
        <xdr:cNvPr id="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6319" y="43583630"/>
          <a:ext cx="1778511" cy="10751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42843</xdr:colOff>
      <xdr:row>39</xdr:row>
      <xdr:rowOff>804058</xdr:rowOff>
    </xdr:from>
    <xdr:to>
      <xdr:col>1</xdr:col>
      <xdr:colOff>2153602</xdr:colOff>
      <xdr:row>39</xdr:row>
      <xdr:rowOff>1991591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0618" y="46324033"/>
          <a:ext cx="2110759" cy="11875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241300</xdr:colOff>
      <xdr:row>40</xdr:row>
      <xdr:rowOff>444829</xdr:rowOff>
    </xdr:from>
    <xdr:to>
      <xdr:col>1</xdr:col>
      <xdr:colOff>2129966</xdr:colOff>
      <xdr:row>40</xdr:row>
      <xdr:rowOff>1445253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752600" y="38608329"/>
          <a:ext cx="1888666" cy="10004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225136</xdr:colOff>
      <xdr:row>43</xdr:row>
      <xdr:rowOff>749941</xdr:rowOff>
    </xdr:from>
    <xdr:to>
      <xdr:col>1</xdr:col>
      <xdr:colOff>1940587</xdr:colOff>
      <xdr:row>43</xdr:row>
      <xdr:rowOff>1907472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72911" y="57052216"/>
          <a:ext cx="1715451" cy="11575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1104900</xdr:colOff>
      <xdr:row>26</xdr:row>
      <xdr:rowOff>357908</xdr:rowOff>
    </xdr:from>
    <xdr:to>
      <xdr:col>2</xdr:col>
      <xdr:colOff>141292</xdr:colOff>
      <xdr:row>26</xdr:row>
      <xdr:rowOff>1460500</xdr:rowOff>
    </xdr:to>
    <xdr:grpSp>
      <xdr:nvGrpSpPr>
        <xdr:cNvPr id="12" name="Group 15"/>
        <xdr:cNvGrpSpPr>
          <a:grpSpLocks noChangeAspect="1"/>
        </xdr:cNvGrpSpPr>
      </xdr:nvGrpSpPr>
      <xdr:grpSpPr bwMode="auto">
        <a:xfrm>
          <a:off x="1104900" y="49102096"/>
          <a:ext cx="2465392" cy="1102592"/>
          <a:chOff x="0" y="574"/>
          <a:chExt cx="551" cy="348"/>
        </a:xfrm>
      </xdr:grpSpPr>
      <xdr:sp macro="" textlink="">
        <xdr:nvSpPr>
          <xdr:cNvPr id="13" name="AutoShape 14"/>
          <xdr:cNvSpPr>
            <a:spLocks noChangeAspect="1" noChangeArrowheads="1" noTextEdit="1"/>
          </xdr:cNvSpPr>
        </xdr:nvSpPr>
        <xdr:spPr bwMode="auto">
          <a:xfrm>
            <a:off x="0" y="583"/>
            <a:ext cx="551" cy="3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4" name="Рисунок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" y="574"/>
            <a:ext cx="398" cy="2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86591</xdr:colOff>
      <xdr:row>33</xdr:row>
      <xdr:rowOff>402440</xdr:rowOff>
    </xdr:from>
    <xdr:to>
      <xdr:col>1</xdr:col>
      <xdr:colOff>2078771</xdr:colOff>
      <xdr:row>33</xdr:row>
      <xdr:rowOff>2236931</xdr:rowOff>
    </xdr:to>
    <xdr:pic>
      <xdr:nvPicPr>
        <xdr:cNvPr id="22" name="Рисунок 21" descr="http://led-vision.ru/image/cache/data/accessories/BX-5U4-288x24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366" y="30149015"/>
          <a:ext cx="1992180" cy="1834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64381</xdr:colOff>
      <xdr:row>46</xdr:row>
      <xdr:rowOff>620766</xdr:rowOff>
    </xdr:from>
    <xdr:to>
      <xdr:col>1</xdr:col>
      <xdr:colOff>2061026</xdr:colOff>
      <xdr:row>46</xdr:row>
      <xdr:rowOff>1777317</xdr:rowOff>
    </xdr:to>
    <xdr:pic>
      <xdr:nvPicPr>
        <xdr:cNvPr id="30" name="Рисунок 29" descr="http://ledfashion.ru/uploads/posts/2013-11/thumbs/1385307302_bx-5q2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156" y="65124066"/>
          <a:ext cx="1996645" cy="1156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165100</xdr:colOff>
      <xdr:row>44</xdr:row>
      <xdr:rowOff>203200</xdr:rowOff>
    </xdr:from>
    <xdr:to>
      <xdr:col>1</xdr:col>
      <xdr:colOff>2019300</xdr:colOff>
      <xdr:row>44</xdr:row>
      <xdr:rowOff>1498600</xdr:rowOff>
    </xdr:to>
    <xdr:pic>
      <xdr:nvPicPr>
        <xdr:cNvPr id="32" name="Рисунок 31" descr="http://led-vision.ru/image/cache/data/accessories/BX-5QS-288x243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75" t="14376" r="6123" b="15062"/>
        <a:stretch>
          <a:fillRect/>
        </a:stretch>
      </xdr:blipFill>
      <xdr:spPr bwMode="auto">
        <a:xfrm>
          <a:off x="1676400" y="48856900"/>
          <a:ext cx="18542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86591</xdr:colOff>
      <xdr:row>32</xdr:row>
      <xdr:rowOff>185465</xdr:rowOff>
    </xdr:from>
    <xdr:to>
      <xdr:col>1</xdr:col>
      <xdr:colOff>2037136</xdr:colOff>
      <xdr:row>32</xdr:row>
      <xdr:rowOff>1702954</xdr:rowOff>
    </xdr:to>
    <xdr:pic>
      <xdr:nvPicPr>
        <xdr:cNvPr id="33" name="Рисунок 32" descr="http://led-vision.ru/image/cache/data/accessories/BX-5U3-288x24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446" b="15221"/>
        <a:stretch/>
      </xdr:blipFill>
      <xdr:spPr bwMode="auto">
        <a:xfrm>
          <a:off x="1334366" y="27646040"/>
          <a:ext cx="1950545" cy="1517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279236</xdr:colOff>
      <xdr:row>37</xdr:row>
      <xdr:rowOff>658835</xdr:rowOff>
    </xdr:from>
    <xdr:to>
      <xdr:col>1</xdr:col>
      <xdr:colOff>1949120</xdr:colOff>
      <xdr:row>37</xdr:row>
      <xdr:rowOff>1653062</xdr:rowOff>
    </xdr:to>
    <xdr:pic>
      <xdr:nvPicPr>
        <xdr:cNvPr id="34" name="Рисунок 33" descr="http://forsign.kz/wp-content/uploads/2150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11" y="41330585"/>
          <a:ext cx="1669884" cy="994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315702</xdr:colOff>
      <xdr:row>55</xdr:row>
      <xdr:rowOff>59532</xdr:rowOff>
    </xdr:from>
    <xdr:to>
      <xdr:col>1</xdr:col>
      <xdr:colOff>1928811</xdr:colOff>
      <xdr:row>55</xdr:row>
      <xdr:rowOff>1070038</xdr:rowOff>
    </xdr:to>
    <xdr:pic>
      <xdr:nvPicPr>
        <xdr:cNvPr id="35" name="Рисунок 34" descr="http://www.ledufa.com/wp-content/uploads/2013/04/HUB-T12-8-port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515" y="113133188"/>
          <a:ext cx="1613109" cy="1010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297558</xdr:colOff>
      <xdr:row>59</xdr:row>
      <xdr:rowOff>254000</xdr:rowOff>
    </xdr:from>
    <xdr:to>
      <xdr:col>1</xdr:col>
      <xdr:colOff>1876713</xdr:colOff>
      <xdr:row>60</xdr:row>
      <xdr:rowOff>381000</xdr:rowOff>
    </xdr:to>
    <xdr:pic>
      <xdr:nvPicPr>
        <xdr:cNvPr id="38" name="Рисунок 37" descr="HUB-T75A-288x243[1]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77" b="18614"/>
        <a:stretch>
          <a:fillRect/>
        </a:stretch>
      </xdr:blipFill>
      <xdr:spPr bwMode="auto">
        <a:xfrm>
          <a:off x="1465958" y="84924900"/>
          <a:ext cx="1579155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132774</xdr:colOff>
      <xdr:row>63</xdr:row>
      <xdr:rowOff>95249</xdr:rowOff>
    </xdr:from>
    <xdr:to>
      <xdr:col>1</xdr:col>
      <xdr:colOff>2012374</xdr:colOff>
      <xdr:row>63</xdr:row>
      <xdr:rowOff>1197840</xdr:rowOff>
    </xdr:to>
    <xdr:pic>
      <xdr:nvPicPr>
        <xdr:cNvPr id="39" name="Рисунок 38" descr="HUB75 &amp;kcy;&amp;acy;&amp;rcy;&amp;tcy;&amp;ocy;&amp;chcy;&amp;kcy;&amp;acy; &amp;scy;&amp;vcy;&amp;iecy;&amp;tcy;&amp;ocy;&amp;dcy;&amp;icy;&amp;ocy;&amp;dcy;&amp;ncy;&amp;ycy;&amp;jcy; &amp;dcy;&amp;icy;&amp;scy;&amp;pcy;&amp;lcy;&amp;iecy;&amp;jcy; &amp;pcy;&amp;ocy;&amp;lcy;&amp;ncy;&amp;ocy;&amp;tscy;&amp;vcy;&amp;iecy;&amp;tcy;&amp;ncy;&amp;ycy;&amp;jcy; &amp;kcy;&amp;ocy;&amp;ncy;&amp;tcy;&amp;rcy;&amp;ocy;&amp;lcy;&amp;lcy;&amp;iecy;&amp;rcy; LS-Q3 &amp;scy;&amp;vcy;&amp;iecy;&amp;tcy;&amp;ocy;&amp;dcy;&amp;icy;&amp;ocy;&amp;dcy;&amp;ncy;&amp;ycy;&amp;jcy; MediaPlayer &amp;ocy;&amp;tcy; &amp;Scy;&amp;Lcy;&amp;Ucy;&amp;SHcy;&amp;Acy;&amp;Tcy;&amp;SOFTcy;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549" y="83191349"/>
          <a:ext cx="1879600" cy="1102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75</xdr:row>
      <xdr:rowOff>310972</xdr:rowOff>
    </xdr:from>
    <xdr:to>
      <xdr:col>1</xdr:col>
      <xdr:colOff>2171919</xdr:colOff>
      <xdr:row>75</xdr:row>
      <xdr:rowOff>1485900</xdr:rowOff>
    </xdr:to>
    <xdr:pic>
      <xdr:nvPicPr>
        <xdr:cNvPr id="47" name="Рисунок 46" descr="C:\Users\Aleksey\Desktop\С-3.png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105619372"/>
          <a:ext cx="2095719" cy="117492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127000</xdr:colOff>
      <xdr:row>48</xdr:row>
      <xdr:rowOff>347767</xdr:rowOff>
    </xdr:from>
    <xdr:to>
      <xdr:col>1</xdr:col>
      <xdr:colOff>1997528</xdr:colOff>
      <xdr:row>48</xdr:row>
      <xdr:rowOff>1778001</xdr:rowOff>
    </xdr:to>
    <xdr:pic>
      <xdr:nvPicPr>
        <xdr:cNvPr id="50" name="Рисунок 49" descr="C:\Users\Aleksey\Desktop\1536905080.jpg"/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8983667"/>
          <a:ext cx="1870528" cy="14302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165100</xdr:colOff>
      <xdr:row>34</xdr:row>
      <xdr:rowOff>859229</xdr:rowOff>
    </xdr:from>
    <xdr:to>
      <xdr:col>1</xdr:col>
      <xdr:colOff>2159000</xdr:colOff>
      <xdr:row>34</xdr:row>
      <xdr:rowOff>2019300</xdr:rowOff>
    </xdr:to>
    <xdr:pic>
      <xdr:nvPicPr>
        <xdr:cNvPr id="52" name="Рисунок 51" descr="C:\Users\Aleksey\Desktop\292862637_w640_h640_291451047_w640_h640_bx_5at.jpg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2588929"/>
          <a:ext cx="1993900" cy="11600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127001</xdr:colOff>
      <xdr:row>47</xdr:row>
      <xdr:rowOff>126011</xdr:rowOff>
    </xdr:from>
    <xdr:to>
      <xdr:col>1</xdr:col>
      <xdr:colOff>2019301</xdr:colOff>
      <xdr:row>47</xdr:row>
      <xdr:rowOff>1727200</xdr:rowOff>
    </xdr:to>
    <xdr:pic>
      <xdr:nvPicPr>
        <xdr:cNvPr id="53" name="Рисунок 52" descr="C:\Users\Admin\Desktop\onbon_bx-5a2_wifi_led_controller_card.jpg"/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1" y="56387011"/>
          <a:ext cx="1892300" cy="160118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627495</xdr:colOff>
      <xdr:row>24</xdr:row>
      <xdr:rowOff>38100</xdr:rowOff>
    </xdr:from>
    <xdr:to>
      <xdr:col>0</xdr:col>
      <xdr:colOff>1167240</xdr:colOff>
      <xdr:row>24</xdr:row>
      <xdr:rowOff>566305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495" y="2908300"/>
          <a:ext cx="539745" cy="528205"/>
        </a:xfrm>
        <a:prstGeom prst="rect">
          <a:avLst/>
        </a:prstGeom>
      </xdr:spPr>
    </xdr:pic>
    <xdr:clientData/>
  </xdr:twoCellAnchor>
  <xdr:twoCellAnchor>
    <xdr:from>
      <xdr:col>1</xdr:col>
      <xdr:colOff>173182</xdr:colOff>
      <xdr:row>31</xdr:row>
      <xdr:rowOff>199897</xdr:rowOff>
    </xdr:from>
    <xdr:to>
      <xdr:col>1</xdr:col>
      <xdr:colOff>2111027</xdr:colOff>
      <xdr:row>31</xdr:row>
      <xdr:rowOff>1717386</xdr:rowOff>
    </xdr:to>
    <xdr:pic>
      <xdr:nvPicPr>
        <xdr:cNvPr id="72" name="Рисунок 71" descr="http://led-vision.ru/image/cache/data/accessories/BX-5U3-288x24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446" b="15221"/>
        <a:stretch/>
      </xdr:blipFill>
      <xdr:spPr bwMode="auto">
        <a:xfrm>
          <a:off x="1420957" y="25374472"/>
          <a:ext cx="1937845" cy="1517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662131</xdr:colOff>
      <xdr:row>30</xdr:row>
      <xdr:rowOff>2281381</xdr:rowOff>
    </xdr:from>
    <xdr:to>
      <xdr:col>1</xdr:col>
      <xdr:colOff>27272</xdr:colOff>
      <xdr:row>31</xdr:row>
      <xdr:rowOff>498186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131" y="14016181"/>
          <a:ext cx="533541" cy="528205"/>
        </a:xfrm>
        <a:prstGeom prst="rect">
          <a:avLst/>
        </a:prstGeom>
      </xdr:spPr>
    </xdr:pic>
    <xdr:clientData/>
  </xdr:twoCellAnchor>
  <xdr:twoCellAnchor>
    <xdr:from>
      <xdr:col>0</xdr:col>
      <xdr:colOff>607291</xdr:colOff>
      <xdr:row>40</xdr:row>
      <xdr:rowOff>348095</xdr:rowOff>
    </xdr:from>
    <xdr:to>
      <xdr:col>0</xdr:col>
      <xdr:colOff>1140832</xdr:colOff>
      <xdr:row>40</xdr:row>
      <xdr:rowOff>876300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91" y="38930695"/>
          <a:ext cx="533541" cy="528205"/>
        </a:xfrm>
        <a:prstGeom prst="rect">
          <a:avLst/>
        </a:prstGeom>
      </xdr:spPr>
    </xdr:pic>
    <xdr:clientData/>
  </xdr:twoCellAnchor>
  <xdr:twoCellAnchor>
    <xdr:from>
      <xdr:col>1</xdr:col>
      <xdr:colOff>165100</xdr:colOff>
      <xdr:row>49</xdr:row>
      <xdr:rowOff>595417</xdr:rowOff>
    </xdr:from>
    <xdr:to>
      <xdr:col>1</xdr:col>
      <xdr:colOff>2149928</xdr:colOff>
      <xdr:row>49</xdr:row>
      <xdr:rowOff>2108201</xdr:rowOff>
    </xdr:to>
    <xdr:pic>
      <xdr:nvPicPr>
        <xdr:cNvPr id="75" name="Рисунок 74" descr="C:\Users\Aleksey\Desktop\1536905080.jpg"/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61758617"/>
          <a:ext cx="1984828" cy="151278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620568</xdr:colOff>
      <xdr:row>61</xdr:row>
      <xdr:rowOff>43295</xdr:rowOff>
    </xdr:from>
    <xdr:to>
      <xdr:col>1</xdr:col>
      <xdr:colOff>1588077</xdr:colOff>
      <xdr:row>61</xdr:row>
      <xdr:rowOff>909204</xdr:rowOff>
    </xdr:to>
    <xdr:pic>
      <xdr:nvPicPr>
        <xdr:cNvPr id="76" name="Рисунок 75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76" t="19868" r="19583" b="23367"/>
        <a:stretch/>
      </xdr:blipFill>
      <xdr:spPr>
        <a:xfrm>
          <a:off x="1868343" y="80881970"/>
          <a:ext cx="970684" cy="865909"/>
        </a:xfrm>
        <a:prstGeom prst="rect">
          <a:avLst/>
        </a:prstGeom>
      </xdr:spPr>
    </xdr:pic>
    <xdr:clientData/>
  </xdr:twoCellAnchor>
  <xdr:twoCellAnchor>
    <xdr:from>
      <xdr:col>1</xdr:col>
      <xdr:colOff>461818</xdr:colOff>
      <xdr:row>62</xdr:row>
      <xdr:rowOff>43296</xdr:rowOff>
    </xdr:from>
    <xdr:to>
      <xdr:col>1</xdr:col>
      <xdr:colOff>1660236</xdr:colOff>
      <xdr:row>62</xdr:row>
      <xdr:rowOff>1226705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9593" y="81872571"/>
          <a:ext cx="1201593" cy="1183409"/>
        </a:xfrm>
        <a:prstGeom prst="rect">
          <a:avLst/>
        </a:prstGeom>
      </xdr:spPr>
    </xdr:pic>
    <xdr:clientData/>
  </xdr:twoCellAnchor>
  <xdr:twoCellAnchor>
    <xdr:from>
      <xdr:col>1</xdr:col>
      <xdr:colOff>418522</xdr:colOff>
      <xdr:row>64</xdr:row>
      <xdr:rowOff>28863</xdr:rowOff>
    </xdr:from>
    <xdr:to>
      <xdr:col>1</xdr:col>
      <xdr:colOff>1660236</xdr:colOff>
      <xdr:row>64</xdr:row>
      <xdr:rowOff>1255568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297" y="84391788"/>
          <a:ext cx="1244889" cy="1226705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67</xdr:row>
      <xdr:rowOff>259773</xdr:rowOff>
    </xdr:from>
    <xdr:to>
      <xdr:col>1</xdr:col>
      <xdr:colOff>2191905</xdr:colOff>
      <xdr:row>67</xdr:row>
      <xdr:rowOff>1305753</xdr:rowOff>
    </xdr:to>
    <xdr:pic>
      <xdr:nvPicPr>
        <xdr:cNvPr id="79" name="Рисунок 78"/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5455" r="3205" b="24545"/>
        <a:stretch/>
      </xdr:blipFill>
      <xdr:spPr>
        <a:xfrm>
          <a:off x="1270000" y="91648973"/>
          <a:ext cx="2090305" cy="1045980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68</xdr:row>
      <xdr:rowOff>353912</xdr:rowOff>
    </xdr:from>
    <xdr:to>
      <xdr:col>1</xdr:col>
      <xdr:colOff>2166505</xdr:colOff>
      <xdr:row>68</xdr:row>
      <xdr:rowOff>1393537</xdr:rowOff>
    </xdr:to>
    <xdr:pic>
      <xdr:nvPicPr>
        <xdr:cNvPr id="80" name="Рисунок 79"/>
        <xdr:cNvPicPr>
          <a:picLocks noChangeAspect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5455" r="3205" b="24545"/>
        <a:stretch/>
      </xdr:blipFill>
      <xdr:spPr>
        <a:xfrm>
          <a:off x="1257300" y="93470312"/>
          <a:ext cx="2077605" cy="1039625"/>
        </a:xfrm>
        <a:prstGeom prst="rect">
          <a:avLst/>
        </a:prstGeom>
      </xdr:spPr>
    </xdr:pic>
    <xdr:clientData/>
  </xdr:twoCellAnchor>
  <xdr:twoCellAnchor>
    <xdr:from>
      <xdr:col>1</xdr:col>
      <xdr:colOff>69011</xdr:colOff>
      <xdr:row>69</xdr:row>
      <xdr:rowOff>285967</xdr:rowOff>
    </xdr:from>
    <xdr:to>
      <xdr:col>1</xdr:col>
      <xdr:colOff>2140031</xdr:colOff>
      <xdr:row>69</xdr:row>
      <xdr:rowOff>1308100</xdr:rowOff>
    </xdr:to>
    <xdr:pic>
      <xdr:nvPicPr>
        <xdr:cNvPr id="81" name="Рисунок 80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45" r="2955" b="27272"/>
        <a:stretch/>
      </xdr:blipFill>
      <xdr:spPr>
        <a:xfrm>
          <a:off x="1237411" y="95231167"/>
          <a:ext cx="2071020" cy="1022133"/>
        </a:xfrm>
        <a:prstGeom prst="rect">
          <a:avLst/>
        </a:prstGeom>
      </xdr:spPr>
    </xdr:pic>
    <xdr:clientData/>
  </xdr:twoCellAnchor>
  <xdr:twoCellAnchor>
    <xdr:from>
      <xdr:col>1</xdr:col>
      <xdr:colOff>28864</xdr:colOff>
      <xdr:row>70</xdr:row>
      <xdr:rowOff>303068</xdr:rowOff>
    </xdr:from>
    <xdr:to>
      <xdr:col>1</xdr:col>
      <xdr:colOff>2168895</xdr:colOff>
      <xdr:row>70</xdr:row>
      <xdr:rowOff>1359261</xdr:rowOff>
    </xdr:to>
    <xdr:pic>
      <xdr:nvPicPr>
        <xdr:cNvPr id="82" name="Рисунок 81"/>
        <xdr:cNvPicPr>
          <a:picLocks noChangeAspect="1"/>
        </xdr:cNvPicPr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45" r="2955" b="27272"/>
        <a:stretch/>
      </xdr:blipFill>
      <xdr:spPr>
        <a:xfrm>
          <a:off x="1276639" y="91962143"/>
          <a:ext cx="2140031" cy="1056193"/>
        </a:xfrm>
        <a:prstGeom prst="rect">
          <a:avLst/>
        </a:prstGeom>
      </xdr:spPr>
    </xdr:pic>
    <xdr:clientData/>
  </xdr:twoCellAnchor>
  <xdr:twoCellAnchor>
    <xdr:from>
      <xdr:col>1</xdr:col>
      <xdr:colOff>46182</xdr:colOff>
      <xdr:row>73</xdr:row>
      <xdr:rowOff>354445</xdr:rowOff>
    </xdr:from>
    <xdr:to>
      <xdr:col>1</xdr:col>
      <xdr:colOff>2194791</xdr:colOff>
      <xdr:row>73</xdr:row>
      <xdr:rowOff>1437584</xdr:rowOff>
    </xdr:to>
    <xdr:pic>
      <xdr:nvPicPr>
        <xdr:cNvPr id="84" name="Рисунок 83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46" r="4091" b="24318"/>
        <a:stretch/>
      </xdr:blipFill>
      <xdr:spPr>
        <a:xfrm>
          <a:off x="1214582" y="102233845"/>
          <a:ext cx="2148609" cy="1083139"/>
        </a:xfrm>
        <a:prstGeom prst="rect">
          <a:avLst/>
        </a:prstGeom>
      </xdr:spPr>
    </xdr:pic>
    <xdr:clientData/>
  </xdr:twoCellAnchor>
  <xdr:twoCellAnchor>
    <xdr:from>
      <xdr:col>1</xdr:col>
      <xdr:colOff>57604</xdr:colOff>
      <xdr:row>74</xdr:row>
      <xdr:rowOff>152400</xdr:rowOff>
    </xdr:from>
    <xdr:to>
      <xdr:col>1</xdr:col>
      <xdr:colOff>2148609</xdr:colOff>
      <xdr:row>74</xdr:row>
      <xdr:rowOff>1206500</xdr:rowOff>
    </xdr:to>
    <xdr:pic>
      <xdr:nvPicPr>
        <xdr:cNvPr id="85" name="Рисунок 84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46" r="4091" b="24318"/>
        <a:stretch/>
      </xdr:blipFill>
      <xdr:spPr>
        <a:xfrm>
          <a:off x="1226004" y="103746300"/>
          <a:ext cx="2091005" cy="1054100"/>
        </a:xfrm>
        <a:prstGeom prst="rect">
          <a:avLst/>
        </a:prstGeom>
      </xdr:spPr>
    </xdr:pic>
    <xdr:clientData/>
  </xdr:twoCellAnchor>
  <xdr:twoCellAnchor editAs="oneCell">
    <xdr:from>
      <xdr:col>1</xdr:col>
      <xdr:colOff>70601</xdr:colOff>
      <xdr:row>76</xdr:row>
      <xdr:rowOff>274206</xdr:rowOff>
    </xdr:from>
    <xdr:to>
      <xdr:col>1</xdr:col>
      <xdr:colOff>2213685</xdr:colOff>
      <xdr:row>76</xdr:row>
      <xdr:rowOff>1308100</xdr:rowOff>
    </xdr:to>
    <xdr:pic>
      <xdr:nvPicPr>
        <xdr:cNvPr id="86" name="Рисунок 85"/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27" r="2728" b="27500"/>
        <a:stretch/>
      </xdr:blipFill>
      <xdr:spPr>
        <a:xfrm>
          <a:off x="1239001" y="107424106"/>
          <a:ext cx="2143084" cy="1033894"/>
        </a:xfrm>
        <a:prstGeom prst="rect">
          <a:avLst/>
        </a:prstGeom>
      </xdr:spPr>
    </xdr:pic>
    <xdr:clientData/>
  </xdr:twoCellAnchor>
  <xdr:twoCellAnchor>
    <xdr:from>
      <xdr:col>1</xdr:col>
      <xdr:colOff>88900</xdr:colOff>
      <xdr:row>77</xdr:row>
      <xdr:rowOff>259773</xdr:rowOff>
    </xdr:from>
    <xdr:to>
      <xdr:col>1</xdr:col>
      <xdr:colOff>2213685</xdr:colOff>
      <xdr:row>77</xdr:row>
      <xdr:rowOff>1284839</xdr:rowOff>
    </xdr:to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227" r="2728" b="27500"/>
        <a:stretch/>
      </xdr:blipFill>
      <xdr:spPr>
        <a:xfrm>
          <a:off x="1257300" y="109149573"/>
          <a:ext cx="2124785" cy="1025066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78</xdr:row>
      <xdr:rowOff>360794</xdr:rowOff>
    </xdr:from>
    <xdr:to>
      <xdr:col>1</xdr:col>
      <xdr:colOff>2201141</xdr:colOff>
      <xdr:row>78</xdr:row>
      <xdr:rowOff>1399781</xdr:rowOff>
    </xdr:to>
    <xdr:pic>
      <xdr:nvPicPr>
        <xdr:cNvPr id="88" name="Рисунок 87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63" r="2576" b="27955"/>
        <a:stretch/>
      </xdr:blipFill>
      <xdr:spPr>
        <a:xfrm>
          <a:off x="1206500" y="110926994"/>
          <a:ext cx="2163041" cy="1038987"/>
        </a:xfrm>
        <a:prstGeom prst="rect">
          <a:avLst/>
        </a:prstGeom>
      </xdr:spPr>
    </xdr:pic>
    <xdr:clientData/>
  </xdr:twoCellAnchor>
  <xdr:twoCellAnchor>
    <xdr:from>
      <xdr:col>1</xdr:col>
      <xdr:colOff>28864</xdr:colOff>
      <xdr:row>79</xdr:row>
      <xdr:rowOff>368875</xdr:rowOff>
    </xdr:from>
    <xdr:to>
      <xdr:col>1</xdr:col>
      <xdr:colOff>2191905</xdr:colOff>
      <xdr:row>79</xdr:row>
      <xdr:rowOff>1407862</xdr:rowOff>
    </xdr:to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63" r="2576" b="27955"/>
        <a:stretch/>
      </xdr:blipFill>
      <xdr:spPr>
        <a:xfrm>
          <a:off x="1276639" y="107715625"/>
          <a:ext cx="2163041" cy="1038987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80</xdr:row>
      <xdr:rowOff>317499</xdr:rowOff>
    </xdr:from>
    <xdr:to>
      <xdr:col>1</xdr:col>
      <xdr:colOff>2191905</xdr:colOff>
      <xdr:row>80</xdr:row>
      <xdr:rowOff>1308560</xdr:rowOff>
    </xdr:to>
    <xdr:pic>
      <xdr:nvPicPr>
        <xdr:cNvPr id="90" name="Рисунок 89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82" r="6591" b="29773"/>
        <a:stretch/>
      </xdr:blipFill>
      <xdr:spPr>
        <a:xfrm>
          <a:off x="1270000" y="114350799"/>
          <a:ext cx="2090305" cy="991061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81</xdr:row>
      <xdr:rowOff>404091</xdr:rowOff>
    </xdr:from>
    <xdr:to>
      <xdr:col>1</xdr:col>
      <xdr:colOff>2191905</xdr:colOff>
      <xdr:row>81</xdr:row>
      <xdr:rowOff>1407195</xdr:rowOff>
    </xdr:to>
    <xdr:pic>
      <xdr:nvPicPr>
        <xdr:cNvPr id="91" name="Рисунок 90"/>
        <xdr:cNvPicPr>
          <a:picLocks noChangeAspect="1"/>
        </xdr:cNvPicPr>
      </xdr:nvPicPr>
      <xdr:blipFill rotWithShape="1"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82" r="6591" b="29773"/>
        <a:stretch/>
      </xdr:blipFill>
      <xdr:spPr>
        <a:xfrm>
          <a:off x="1244600" y="116189991"/>
          <a:ext cx="2115705" cy="1003104"/>
        </a:xfrm>
        <a:prstGeom prst="rect">
          <a:avLst/>
        </a:prstGeom>
      </xdr:spPr>
    </xdr:pic>
    <xdr:clientData/>
  </xdr:twoCellAnchor>
  <xdr:twoCellAnchor>
    <xdr:from>
      <xdr:col>1</xdr:col>
      <xdr:colOff>14432</xdr:colOff>
      <xdr:row>82</xdr:row>
      <xdr:rowOff>245341</xdr:rowOff>
    </xdr:from>
    <xdr:to>
      <xdr:col>1</xdr:col>
      <xdr:colOff>2190300</xdr:colOff>
      <xdr:row>82</xdr:row>
      <xdr:rowOff>1342159</xdr:rowOff>
    </xdr:to>
    <xdr:pic>
      <xdr:nvPicPr>
        <xdr:cNvPr id="92" name="Рисунок 91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82" r="3181" b="25227"/>
        <a:stretch/>
      </xdr:blipFill>
      <xdr:spPr>
        <a:xfrm>
          <a:off x="1262207" y="112840366"/>
          <a:ext cx="2175868" cy="109681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83</xdr:row>
      <xdr:rowOff>259773</xdr:rowOff>
    </xdr:from>
    <xdr:to>
      <xdr:col>1</xdr:col>
      <xdr:colOff>2175868</xdr:colOff>
      <xdr:row>83</xdr:row>
      <xdr:rowOff>1337385</xdr:rowOff>
    </xdr:to>
    <xdr:pic>
      <xdr:nvPicPr>
        <xdr:cNvPr id="93" name="Рисунок 92"/>
        <xdr:cNvPicPr>
          <a:picLocks noChangeAspect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682" r="3181" b="25227"/>
        <a:stretch/>
      </xdr:blipFill>
      <xdr:spPr>
        <a:xfrm>
          <a:off x="1206500" y="119614373"/>
          <a:ext cx="2137768" cy="1077612"/>
        </a:xfrm>
        <a:prstGeom prst="rect">
          <a:avLst/>
        </a:prstGeom>
      </xdr:spPr>
    </xdr:pic>
    <xdr:clientData/>
  </xdr:twoCellAnchor>
  <xdr:twoCellAnchor editAs="oneCell">
    <xdr:from>
      <xdr:col>1</xdr:col>
      <xdr:colOff>72159</xdr:colOff>
      <xdr:row>84</xdr:row>
      <xdr:rowOff>43295</xdr:rowOff>
    </xdr:from>
    <xdr:to>
      <xdr:col>1</xdr:col>
      <xdr:colOff>2209800</xdr:colOff>
      <xdr:row>84</xdr:row>
      <xdr:rowOff>1399649</xdr:rowOff>
    </xdr:to>
    <xdr:pic>
      <xdr:nvPicPr>
        <xdr:cNvPr id="94" name="Рисунок 93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27" r="2955" b="20227"/>
        <a:stretch/>
      </xdr:blipFill>
      <xdr:spPr>
        <a:xfrm>
          <a:off x="1319934" y="116191145"/>
          <a:ext cx="2137641" cy="1356354"/>
        </a:xfrm>
        <a:prstGeom prst="rect">
          <a:avLst/>
        </a:prstGeom>
      </xdr:spPr>
    </xdr:pic>
    <xdr:clientData/>
  </xdr:twoCellAnchor>
  <xdr:twoCellAnchor editAs="oneCell">
    <xdr:from>
      <xdr:col>1</xdr:col>
      <xdr:colOff>57727</xdr:colOff>
      <xdr:row>85</xdr:row>
      <xdr:rowOff>28862</xdr:rowOff>
    </xdr:from>
    <xdr:to>
      <xdr:col>1</xdr:col>
      <xdr:colOff>2177473</xdr:colOff>
      <xdr:row>85</xdr:row>
      <xdr:rowOff>1479941</xdr:rowOff>
    </xdr:to>
    <xdr:pic>
      <xdr:nvPicPr>
        <xdr:cNvPr id="95" name="Рисунок 94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27" t="26591" r="12500" b="23636"/>
        <a:stretch/>
      </xdr:blipFill>
      <xdr:spPr>
        <a:xfrm>
          <a:off x="1305502" y="117614987"/>
          <a:ext cx="2119746" cy="1451079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88</xdr:row>
      <xdr:rowOff>22802</xdr:rowOff>
    </xdr:from>
    <xdr:to>
      <xdr:col>1</xdr:col>
      <xdr:colOff>1982525</xdr:colOff>
      <xdr:row>88</xdr:row>
      <xdr:rowOff>1879600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2700" y="124863802"/>
          <a:ext cx="1868225" cy="1856798"/>
        </a:xfrm>
        <a:prstGeom prst="rect">
          <a:avLst/>
        </a:prstGeom>
      </xdr:spPr>
    </xdr:pic>
    <xdr:clientData/>
  </xdr:twoCellAnchor>
  <xdr:twoCellAnchor>
    <xdr:from>
      <xdr:col>1</xdr:col>
      <xdr:colOff>213591</xdr:colOff>
      <xdr:row>89</xdr:row>
      <xdr:rowOff>16164</xdr:rowOff>
    </xdr:from>
    <xdr:to>
      <xdr:col>1</xdr:col>
      <xdr:colOff>2095500</xdr:colOff>
      <xdr:row>89</xdr:row>
      <xdr:rowOff>1885974</xdr:rowOff>
    </xdr:to>
    <xdr:pic>
      <xdr:nvPicPr>
        <xdr:cNvPr id="97" name="Рисунок 96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991" y="126762164"/>
          <a:ext cx="1881909" cy="1869810"/>
        </a:xfrm>
        <a:prstGeom prst="rect">
          <a:avLst/>
        </a:prstGeom>
      </xdr:spPr>
    </xdr:pic>
    <xdr:clientData/>
  </xdr:twoCellAnchor>
  <xdr:twoCellAnchor>
    <xdr:from>
      <xdr:col>1</xdr:col>
      <xdr:colOff>101600</xdr:colOff>
      <xdr:row>90</xdr:row>
      <xdr:rowOff>490681</xdr:rowOff>
    </xdr:from>
    <xdr:to>
      <xdr:col>1</xdr:col>
      <xdr:colOff>2148609</xdr:colOff>
      <xdr:row>90</xdr:row>
      <xdr:rowOff>1483606</xdr:rowOff>
    </xdr:to>
    <xdr:pic>
      <xdr:nvPicPr>
        <xdr:cNvPr id="98" name="Рисунок 97"/>
        <xdr:cNvPicPr>
          <a:picLocks noChangeAspect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363" b="27045"/>
        <a:stretch/>
      </xdr:blipFill>
      <xdr:spPr>
        <a:xfrm>
          <a:off x="1270000" y="129141681"/>
          <a:ext cx="2047009" cy="992925"/>
        </a:xfrm>
        <a:prstGeom prst="rect">
          <a:avLst/>
        </a:prstGeom>
      </xdr:spPr>
    </xdr:pic>
    <xdr:clientData/>
  </xdr:twoCellAnchor>
  <xdr:twoCellAnchor>
    <xdr:from>
      <xdr:col>1</xdr:col>
      <xdr:colOff>406400</xdr:colOff>
      <xdr:row>4</xdr:row>
      <xdr:rowOff>38100</xdr:rowOff>
    </xdr:from>
    <xdr:to>
      <xdr:col>1</xdr:col>
      <xdr:colOff>1968500</xdr:colOff>
      <xdr:row>4</xdr:row>
      <xdr:rowOff>1214014</xdr:rowOff>
    </xdr:to>
    <xdr:pic>
      <xdr:nvPicPr>
        <xdr:cNvPr id="139" name="Рисунок 138" descr="convert adapter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t="12500" b="12222"/>
        <a:stretch>
          <a:fillRect/>
        </a:stretch>
      </xdr:blipFill>
      <xdr:spPr>
        <a:xfrm>
          <a:off x="1917700" y="1625600"/>
          <a:ext cx="1562100" cy="1175914"/>
        </a:xfrm>
        <a:prstGeom prst="rect">
          <a:avLst/>
        </a:prstGeom>
      </xdr:spPr>
    </xdr:pic>
    <xdr:clientData/>
  </xdr:twoCellAnchor>
  <xdr:twoCellAnchor>
    <xdr:from>
      <xdr:col>1</xdr:col>
      <xdr:colOff>114300</xdr:colOff>
      <xdr:row>41</xdr:row>
      <xdr:rowOff>469899</xdr:rowOff>
    </xdr:from>
    <xdr:to>
      <xdr:col>1</xdr:col>
      <xdr:colOff>2070100</xdr:colOff>
      <xdr:row>41</xdr:row>
      <xdr:rowOff>1760324</xdr:rowOff>
    </xdr:to>
    <xdr:pic>
      <xdr:nvPicPr>
        <xdr:cNvPr id="140" name="Рисунок 139" descr="BX-5M2.png"/>
        <xdr:cNvPicPr>
          <a:picLocks noChangeAspect="1"/>
        </xdr:cNvPicPr>
      </xdr:nvPicPr>
      <xdr:blipFill>
        <a:blip xmlns:r="http://schemas.openxmlformats.org/officeDocument/2006/relationships" r:embed="rId38"/>
        <a:srcRect l="12488" t="22479" r="6754" b="24237"/>
        <a:stretch>
          <a:fillRect/>
        </a:stretch>
      </xdr:blipFill>
      <xdr:spPr>
        <a:xfrm>
          <a:off x="1625600" y="41008299"/>
          <a:ext cx="1955800" cy="1290425"/>
        </a:xfrm>
        <a:prstGeom prst="rect">
          <a:avLst/>
        </a:prstGeom>
      </xdr:spPr>
    </xdr:pic>
    <xdr:clientData/>
  </xdr:twoCellAnchor>
  <xdr:twoCellAnchor>
    <xdr:from>
      <xdr:col>1</xdr:col>
      <xdr:colOff>215900</xdr:colOff>
      <xdr:row>42</xdr:row>
      <xdr:rowOff>482600</xdr:rowOff>
    </xdr:from>
    <xdr:to>
      <xdr:col>1</xdr:col>
      <xdr:colOff>2016646</xdr:colOff>
      <xdr:row>42</xdr:row>
      <xdr:rowOff>1752600</xdr:rowOff>
    </xdr:to>
    <xdr:pic>
      <xdr:nvPicPr>
        <xdr:cNvPr id="141" name="Рисунок 140" descr="BX-5M3.png"/>
        <xdr:cNvPicPr>
          <a:picLocks noChangeAspect="1"/>
        </xdr:cNvPicPr>
      </xdr:nvPicPr>
      <xdr:blipFill>
        <a:blip xmlns:r="http://schemas.openxmlformats.org/officeDocument/2006/relationships" r:embed="rId39"/>
        <a:srcRect l="10823" t="21646" r="10084" b="22572"/>
        <a:stretch>
          <a:fillRect/>
        </a:stretch>
      </xdr:blipFill>
      <xdr:spPr>
        <a:xfrm>
          <a:off x="1727200" y="43357800"/>
          <a:ext cx="1800746" cy="1270000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45</xdr:row>
      <xdr:rowOff>482600</xdr:rowOff>
    </xdr:from>
    <xdr:to>
      <xdr:col>1</xdr:col>
      <xdr:colOff>2082800</xdr:colOff>
      <xdr:row>45</xdr:row>
      <xdr:rowOff>1899024</xdr:rowOff>
    </xdr:to>
    <xdr:pic>
      <xdr:nvPicPr>
        <xdr:cNvPr id="143" name="Рисунок 142" descr="BX-5Q1.jp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t="16651" r="926" b="13414"/>
        <a:stretch>
          <a:fillRect/>
        </a:stretch>
      </xdr:blipFill>
      <xdr:spPr>
        <a:xfrm>
          <a:off x="1587500" y="51295300"/>
          <a:ext cx="2006600" cy="1416424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27</xdr:row>
      <xdr:rowOff>419100</xdr:rowOff>
    </xdr:from>
    <xdr:to>
      <xdr:col>1</xdr:col>
      <xdr:colOff>2146300</xdr:colOff>
      <xdr:row>28</xdr:row>
      <xdr:rowOff>470924</xdr:rowOff>
    </xdr:to>
    <xdr:pic>
      <xdr:nvPicPr>
        <xdr:cNvPr id="144" name="Рисунок 143" descr="BX-5U0 c USB-COM.jp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t="21646" b="20075"/>
        <a:stretch>
          <a:fillRect/>
        </a:stretch>
      </xdr:blipFill>
      <xdr:spPr>
        <a:xfrm>
          <a:off x="1651000" y="7302500"/>
          <a:ext cx="2006600" cy="1169424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29</xdr:row>
      <xdr:rowOff>355600</xdr:rowOff>
    </xdr:from>
    <xdr:to>
      <xdr:col>1</xdr:col>
      <xdr:colOff>2184400</xdr:colOff>
      <xdr:row>29</xdr:row>
      <xdr:rowOff>1538664</xdr:rowOff>
    </xdr:to>
    <xdr:pic>
      <xdr:nvPicPr>
        <xdr:cNvPr id="145" name="Рисунок 144" descr="BX-5U1.jpg"/>
        <xdr:cNvPicPr>
          <a:picLocks noChangeAspect="1"/>
        </xdr:cNvPicPr>
      </xdr:nvPicPr>
      <xdr:blipFill>
        <a:blip xmlns:r="http://schemas.openxmlformats.org/officeDocument/2006/relationships" r:embed="rId42"/>
        <a:srcRect t="22479" b="21740"/>
        <a:stretch>
          <a:fillRect/>
        </a:stretch>
      </xdr:blipFill>
      <xdr:spPr>
        <a:xfrm>
          <a:off x="1574800" y="9626600"/>
          <a:ext cx="2120900" cy="1183064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30</xdr:row>
      <xdr:rowOff>533400</xdr:rowOff>
    </xdr:from>
    <xdr:to>
      <xdr:col>1</xdr:col>
      <xdr:colOff>2133600</xdr:colOff>
      <xdr:row>30</xdr:row>
      <xdr:rowOff>1891386</xdr:rowOff>
    </xdr:to>
    <xdr:pic>
      <xdr:nvPicPr>
        <xdr:cNvPr id="146" name="Рисунок 145" descr="BX-5U2-2.jp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t="17333" b="17067"/>
        <a:stretch>
          <a:fillRect/>
        </a:stretch>
      </xdr:blipFill>
      <xdr:spPr>
        <a:xfrm>
          <a:off x="1574800" y="12204700"/>
          <a:ext cx="2070100" cy="1357986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24</xdr:row>
      <xdr:rowOff>304800</xdr:rowOff>
    </xdr:from>
    <xdr:to>
      <xdr:col>1</xdr:col>
      <xdr:colOff>2160958</xdr:colOff>
      <xdr:row>25</xdr:row>
      <xdr:rowOff>25400</xdr:rowOff>
    </xdr:to>
    <xdr:pic>
      <xdr:nvPicPr>
        <xdr:cNvPr id="147" name="Рисунок 146" descr="bx-5ul (1).jpg"/>
        <xdr:cNvPicPr>
          <a:picLocks noChangeAspect="1"/>
        </xdr:cNvPicPr>
      </xdr:nvPicPr>
      <xdr:blipFill>
        <a:blip xmlns:r="http://schemas.openxmlformats.org/officeDocument/2006/relationships" r:embed="rId44"/>
        <a:srcRect t="20814" b="25903"/>
        <a:stretch>
          <a:fillRect/>
        </a:stretch>
      </xdr:blipFill>
      <xdr:spPr>
        <a:xfrm>
          <a:off x="1460500" y="3175000"/>
          <a:ext cx="2097458" cy="1117600"/>
        </a:xfrm>
        <a:prstGeom prst="rect">
          <a:avLst/>
        </a:prstGeom>
      </xdr:spPr>
    </xdr:pic>
    <xdr:clientData/>
  </xdr:twoCellAnchor>
  <xdr:twoCellAnchor>
    <xdr:from>
      <xdr:col>1</xdr:col>
      <xdr:colOff>245268</xdr:colOff>
      <xdr:row>52</xdr:row>
      <xdr:rowOff>76201</xdr:rowOff>
    </xdr:from>
    <xdr:to>
      <xdr:col>1</xdr:col>
      <xdr:colOff>2188368</xdr:colOff>
      <xdr:row>52</xdr:row>
      <xdr:rowOff>1095143</xdr:rowOff>
    </xdr:to>
    <xdr:pic>
      <xdr:nvPicPr>
        <xdr:cNvPr id="69" name="Рисунок 68" descr="HUB- 128-T8.png"/>
        <xdr:cNvPicPr>
          <a:picLocks noChangeAspect="1"/>
        </xdr:cNvPicPr>
      </xdr:nvPicPr>
      <xdr:blipFill>
        <a:blip xmlns:r="http://schemas.openxmlformats.org/officeDocument/2006/relationships" r:embed="rId45"/>
        <a:srcRect l="16651" t="31637" r="15079" b="32563"/>
        <a:stretch>
          <a:fillRect/>
        </a:stretch>
      </xdr:blipFill>
      <xdr:spPr>
        <a:xfrm>
          <a:off x="1412081" y="90730389"/>
          <a:ext cx="1943100" cy="1018942"/>
        </a:xfrm>
        <a:prstGeom prst="rect">
          <a:avLst/>
        </a:prstGeom>
      </xdr:spPr>
    </xdr:pic>
    <xdr:clientData/>
  </xdr:twoCellAnchor>
  <xdr:twoCellAnchor>
    <xdr:from>
      <xdr:col>1</xdr:col>
      <xdr:colOff>368300</xdr:colOff>
      <xdr:row>56</xdr:row>
      <xdr:rowOff>38100</xdr:rowOff>
    </xdr:from>
    <xdr:to>
      <xdr:col>1</xdr:col>
      <xdr:colOff>1893724</xdr:colOff>
      <xdr:row>56</xdr:row>
      <xdr:rowOff>1282700</xdr:rowOff>
    </xdr:to>
    <xdr:pic>
      <xdr:nvPicPr>
        <xdr:cNvPr id="99" name="Рисунок 98" descr="HUB 256-T12.jp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t="10823" b="7586"/>
        <a:stretch>
          <a:fillRect/>
        </a:stretch>
      </xdr:blipFill>
      <xdr:spPr>
        <a:xfrm>
          <a:off x="1536700" y="83388200"/>
          <a:ext cx="1525424" cy="12446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53</xdr:row>
      <xdr:rowOff>12700</xdr:rowOff>
    </xdr:from>
    <xdr:to>
      <xdr:col>1</xdr:col>
      <xdr:colOff>1996722</xdr:colOff>
      <xdr:row>53</xdr:row>
      <xdr:rowOff>1028700</xdr:rowOff>
    </xdr:to>
    <xdr:pic>
      <xdr:nvPicPr>
        <xdr:cNvPr id="100" name="Рисунок 99" descr="HUB- 256-T8.jpg"/>
        <xdr:cNvPicPr>
          <a:picLocks noChangeAspect="1"/>
        </xdr:cNvPicPr>
      </xdr:nvPicPr>
      <xdr:blipFill>
        <a:blip xmlns:r="http://schemas.openxmlformats.org/officeDocument/2006/relationships" r:embed="rId47"/>
        <a:srcRect l="9991" t="27474" r="10084" b="27568"/>
        <a:stretch>
          <a:fillRect/>
        </a:stretch>
      </xdr:blipFill>
      <xdr:spPr>
        <a:xfrm>
          <a:off x="1358900" y="82321400"/>
          <a:ext cx="1806222" cy="10160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</xdr:row>
      <xdr:rowOff>205658</xdr:rowOff>
    </xdr:from>
    <xdr:to>
      <xdr:col>1</xdr:col>
      <xdr:colOff>2235200</xdr:colOff>
      <xdr:row>72</xdr:row>
      <xdr:rowOff>1377882</xdr:rowOff>
    </xdr:to>
    <xdr:pic>
      <xdr:nvPicPr>
        <xdr:cNvPr id="101" name="Рисунок 100" descr="HD-C10.jpg"/>
        <xdr:cNvPicPr>
          <a:picLocks noChangeAspect="1"/>
        </xdr:cNvPicPr>
      </xdr:nvPicPr>
      <xdr:blipFill>
        <a:blip xmlns:r="http://schemas.openxmlformats.org/officeDocument/2006/relationships" r:embed="rId48"/>
        <a:srcRect l="14133" t="25600" r="11467" b="34933"/>
        <a:stretch>
          <a:fillRect/>
        </a:stretch>
      </xdr:blipFill>
      <xdr:spPr>
        <a:xfrm>
          <a:off x="1193800" y="100370558"/>
          <a:ext cx="2209800" cy="1172224"/>
        </a:xfrm>
        <a:prstGeom prst="rect">
          <a:avLst/>
        </a:prstGeom>
      </xdr:spPr>
    </xdr:pic>
    <xdr:clientData/>
  </xdr:twoCellAnchor>
  <xdr:twoCellAnchor>
    <xdr:from>
      <xdr:col>1</xdr:col>
      <xdr:colOff>7824</xdr:colOff>
      <xdr:row>71</xdr:row>
      <xdr:rowOff>279400</xdr:rowOff>
    </xdr:from>
    <xdr:to>
      <xdr:col>1</xdr:col>
      <xdr:colOff>2249264</xdr:colOff>
      <xdr:row>71</xdr:row>
      <xdr:rowOff>1193800</xdr:rowOff>
    </xdr:to>
    <xdr:pic>
      <xdr:nvPicPr>
        <xdr:cNvPr id="102" name="Рисунок 101" descr="Контроллер HD-C1 (1).jpg"/>
        <xdr:cNvPicPr>
          <a:picLocks noChangeAspect="1"/>
        </xdr:cNvPicPr>
      </xdr:nvPicPr>
      <xdr:blipFill>
        <a:blip xmlns:r="http://schemas.openxmlformats.org/officeDocument/2006/relationships" r:embed="rId49"/>
        <a:srcRect t="27632" b="31573"/>
        <a:stretch>
          <a:fillRect/>
        </a:stretch>
      </xdr:blipFill>
      <xdr:spPr>
        <a:xfrm>
          <a:off x="1176224" y="98602800"/>
          <a:ext cx="2241440" cy="91440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</xdr:row>
      <xdr:rowOff>469900</xdr:rowOff>
    </xdr:from>
    <xdr:to>
      <xdr:col>1</xdr:col>
      <xdr:colOff>2090683</xdr:colOff>
      <xdr:row>5</xdr:row>
      <xdr:rowOff>1524000</xdr:rowOff>
    </xdr:to>
    <xdr:pic>
      <xdr:nvPicPr>
        <xdr:cNvPr id="103" name="Рисунок 102" descr="Контроллер Х-2L.png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t="22136" b="22390"/>
        <a:stretch>
          <a:fillRect/>
        </a:stretch>
      </xdr:blipFill>
      <xdr:spPr>
        <a:xfrm>
          <a:off x="1357313" y="85373369"/>
          <a:ext cx="1900183" cy="1054100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13</xdr:row>
      <xdr:rowOff>266700</xdr:rowOff>
    </xdr:from>
    <xdr:to>
      <xdr:col>1</xdr:col>
      <xdr:colOff>2044700</xdr:colOff>
      <xdr:row>13</xdr:row>
      <xdr:rowOff>2082800</xdr:rowOff>
    </xdr:to>
    <xdr:pic>
      <xdr:nvPicPr>
        <xdr:cNvPr id="104" name="Рисунок 103" descr="bx-6ut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395413" y="89075419"/>
          <a:ext cx="1816100" cy="1816100"/>
        </a:xfrm>
        <a:prstGeom prst="rect">
          <a:avLst/>
        </a:prstGeom>
      </xdr:spPr>
    </xdr:pic>
    <xdr:clientData/>
  </xdr:twoCellAnchor>
  <xdr:oneCellAnchor>
    <xdr:from>
      <xdr:col>1</xdr:col>
      <xdr:colOff>228599</xdr:colOff>
      <xdr:row>17</xdr:row>
      <xdr:rowOff>419100</xdr:rowOff>
    </xdr:from>
    <xdr:ext cx="1754605" cy="1244600"/>
    <xdr:pic>
      <xdr:nvPicPr>
        <xdr:cNvPr id="105" name="Рисунок 104" descr="Контроллер BX-6W1 WiFi.jpg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t="13867" b="15200"/>
        <a:stretch>
          <a:fillRect/>
        </a:stretch>
      </xdr:blipFill>
      <xdr:spPr>
        <a:xfrm>
          <a:off x="1395412" y="91609069"/>
          <a:ext cx="1754605" cy="1244600"/>
        </a:xfrm>
        <a:prstGeom prst="rect">
          <a:avLst/>
        </a:prstGeom>
      </xdr:spPr>
    </xdr:pic>
    <xdr:clientData/>
  </xdr:oneCellAnchor>
  <xdr:twoCellAnchor>
    <xdr:from>
      <xdr:col>1</xdr:col>
      <xdr:colOff>127000</xdr:colOff>
      <xdr:row>18</xdr:row>
      <xdr:rowOff>254000</xdr:rowOff>
    </xdr:from>
    <xdr:to>
      <xdr:col>1</xdr:col>
      <xdr:colOff>2146300</xdr:colOff>
      <xdr:row>18</xdr:row>
      <xdr:rowOff>1955107</xdr:rowOff>
    </xdr:to>
    <xdr:pic>
      <xdr:nvPicPr>
        <xdr:cNvPr id="106" name="Рисунок 105" descr="bx-6w3.jpg"/>
        <xdr:cNvPicPr>
          <a:picLocks noChangeAspect="1"/>
        </xdr:cNvPicPr>
      </xdr:nvPicPr>
      <xdr:blipFill>
        <a:blip xmlns:r="http://schemas.openxmlformats.org/officeDocument/2006/relationships" r:embed="rId53"/>
        <a:srcRect l="4800" t="9333" r="7200" b="16533"/>
        <a:stretch>
          <a:fillRect/>
        </a:stretch>
      </xdr:blipFill>
      <xdr:spPr>
        <a:xfrm>
          <a:off x="1293813" y="93825219"/>
          <a:ext cx="2019300" cy="1701107"/>
        </a:xfrm>
        <a:prstGeom prst="rect">
          <a:avLst/>
        </a:prstGeom>
      </xdr:spPr>
    </xdr:pic>
    <xdr:clientData/>
  </xdr:twoCellAnchor>
  <xdr:oneCellAnchor>
    <xdr:from>
      <xdr:col>1</xdr:col>
      <xdr:colOff>342900</xdr:colOff>
      <xdr:row>15</xdr:row>
      <xdr:rowOff>292100</xdr:rowOff>
    </xdr:from>
    <xdr:ext cx="1524000" cy="1524000"/>
    <xdr:pic>
      <xdr:nvPicPr>
        <xdr:cNvPr id="107" name="Рисунок 106" descr="333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509713" y="90255725"/>
          <a:ext cx="1524000" cy="1524000"/>
        </a:xfrm>
        <a:prstGeom prst="rect">
          <a:avLst/>
        </a:prstGeom>
      </xdr:spPr>
    </xdr:pic>
    <xdr:clientData/>
  </xdr:oneCellAnchor>
  <xdr:twoCellAnchor>
    <xdr:from>
      <xdr:col>1</xdr:col>
      <xdr:colOff>254000</xdr:colOff>
      <xdr:row>16</xdr:row>
      <xdr:rowOff>241300</xdr:rowOff>
    </xdr:from>
    <xdr:to>
      <xdr:col>1</xdr:col>
      <xdr:colOff>1943100</xdr:colOff>
      <xdr:row>16</xdr:row>
      <xdr:rowOff>1930400</xdr:rowOff>
    </xdr:to>
    <xdr:pic>
      <xdr:nvPicPr>
        <xdr:cNvPr id="108" name="Рисунок 107" descr="Контроллер BX-6U0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420813" y="92514738"/>
          <a:ext cx="1689100" cy="16891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35251</xdr:colOff>
      <xdr:row>12</xdr:row>
      <xdr:rowOff>154781</xdr:rowOff>
    </xdr:from>
    <xdr:to>
      <xdr:col>1</xdr:col>
      <xdr:colOff>2238427</xdr:colOff>
      <xdr:row>12</xdr:row>
      <xdr:rowOff>1643062</xdr:rowOff>
    </xdr:to>
    <xdr:pic>
      <xdr:nvPicPr>
        <xdr:cNvPr id="109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64" y="14049375"/>
          <a:ext cx="2203176" cy="1488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59531</xdr:colOff>
      <xdr:row>10</xdr:row>
      <xdr:rowOff>238125</xdr:rowOff>
    </xdr:from>
    <xdr:to>
      <xdr:col>1</xdr:col>
      <xdr:colOff>2221668</xdr:colOff>
      <xdr:row>10</xdr:row>
      <xdr:rowOff>1524000</xdr:rowOff>
    </xdr:to>
    <xdr:pic>
      <xdr:nvPicPr>
        <xdr:cNvPr id="110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344" y="12084844"/>
          <a:ext cx="2162137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35719</xdr:colOff>
      <xdr:row>9</xdr:row>
      <xdr:rowOff>190500</xdr:rowOff>
    </xdr:from>
    <xdr:to>
      <xdr:col>1</xdr:col>
      <xdr:colOff>2202656</xdr:colOff>
      <xdr:row>9</xdr:row>
      <xdr:rowOff>1512435</xdr:rowOff>
    </xdr:to>
    <xdr:pic>
      <xdr:nvPicPr>
        <xdr:cNvPr id="111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532" y="9989344"/>
          <a:ext cx="2166937" cy="132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6</xdr:row>
      <xdr:rowOff>202406</xdr:rowOff>
    </xdr:from>
    <xdr:to>
      <xdr:col>1</xdr:col>
      <xdr:colOff>2261468</xdr:colOff>
      <xdr:row>6</xdr:row>
      <xdr:rowOff>1738312</xdr:rowOff>
    </xdr:to>
    <xdr:pic>
      <xdr:nvPicPr>
        <xdr:cNvPr id="112" name="Рисунок 111" descr="https://ru.onbonbx.com/upload/product/1545773926200538254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9" y="5691187"/>
          <a:ext cx="2213842" cy="153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7</xdr:row>
      <xdr:rowOff>250031</xdr:rowOff>
    </xdr:from>
    <xdr:to>
      <xdr:col>1</xdr:col>
      <xdr:colOff>2258768</xdr:colOff>
      <xdr:row>7</xdr:row>
      <xdr:rowOff>1785937</xdr:rowOff>
    </xdr:to>
    <xdr:pic>
      <xdr:nvPicPr>
        <xdr:cNvPr id="113" name="Рисунок 112" descr="https://ru.onbonbx.com/upload/product/1545773894562490662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8" y="8001000"/>
          <a:ext cx="2211143" cy="153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35719</xdr:colOff>
      <xdr:row>19</xdr:row>
      <xdr:rowOff>595312</xdr:rowOff>
    </xdr:from>
    <xdr:to>
      <xdr:col>1</xdr:col>
      <xdr:colOff>2239497</xdr:colOff>
      <xdr:row>19</xdr:row>
      <xdr:rowOff>2040731</xdr:rowOff>
    </xdr:to>
    <xdr:pic>
      <xdr:nvPicPr>
        <xdr:cNvPr id="114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532" y="28455937"/>
          <a:ext cx="2203778" cy="1445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11</xdr:row>
      <xdr:rowOff>83342</xdr:rowOff>
    </xdr:from>
    <xdr:to>
      <xdr:col>1</xdr:col>
      <xdr:colOff>2155031</xdr:colOff>
      <xdr:row>11</xdr:row>
      <xdr:rowOff>2024061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438" y="13977936"/>
          <a:ext cx="2107406" cy="1940719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107157</xdr:colOff>
      <xdr:row>20</xdr:row>
      <xdr:rowOff>95250</xdr:rowOff>
    </xdr:from>
    <xdr:to>
      <xdr:col>1</xdr:col>
      <xdr:colOff>2226469</xdr:colOff>
      <xdr:row>20</xdr:row>
      <xdr:rowOff>2214562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273970" y="32468344"/>
          <a:ext cx="2119312" cy="2119312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21</xdr:row>
      <xdr:rowOff>107156</xdr:rowOff>
    </xdr:from>
    <xdr:to>
      <xdr:col>1</xdr:col>
      <xdr:colOff>2226468</xdr:colOff>
      <xdr:row>21</xdr:row>
      <xdr:rowOff>2297905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202532" y="34944844"/>
          <a:ext cx="2190749" cy="2190749"/>
        </a:xfrm>
        <a:prstGeom prst="rect">
          <a:avLst/>
        </a:prstGeom>
      </xdr:spPr>
    </xdr:pic>
    <xdr:clientData/>
  </xdr:twoCellAnchor>
  <xdr:twoCellAnchor editAs="oneCell">
    <xdr:from>
      <xdr:col>1</xdr:col>
      <xdr:colOff>71438</xdr:colOff>
      <xdr:row>14</xdr:row>
      <xdr:rowOff>83343</xdr:rowOff>
    </xdr:from>
    <xdr:to>
      <xdr:col>1</xdr:col>
      <xdr:colOff>2250281</xdr:colOff>
      <xdr:row>14</xdr:row>
      <xdr:rowOff>2262186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238251" y="20454937"/>
          <a:ext cx="2178843" cy="2178843"/>
        </a:xfrm>
        <a:prstGeom prst="rect">
          <a:avLst/>
        </a:prstGeom>
      </xdr:spPr>
    </xdr:pic>
    <xdr:clientData/>
  </xdr:twoCellAnchor>
  <xdr:twoCellAnchor editAs="oneCell">
    <xdr:from>
      <xdr:col>1</xdr:col>
      <xdr:colOff>35720</xdr:colOff>
      <xdr:row>22</xdr:row>
      <xdr:rowOff>59533</xdr:rowOff>
    </xdr:from>
    <xdr:to>
      <xdr:col>1</xdr:col>
      <xdr:colOff>2226470</xdr:colOff>
      <xdr:row>22</xdr:row>
      <xdr:rowOff>2250283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202533" y="39743064"/>
          <a:ext cx="21907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11907</xdr:colOff>
      <xdr:row>23</xdr:row>
      <xdr:rowOff>47625</xdr:rowOff>
    </xdr:from>
    <xdr:to>
      <xdr:col>1</xdr:col>
      <xdr:colOff>2190750</xdr:colOff>
      <xdr:row>23</xdr:row>
      <xdr:rowOff>2226468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78720" y="42195750"/>
          <a:ext cx="2178843" cy="2178843"/>
        </a:xfrm>
        <a:prstGeom prst="rect">
          <a:avLst/>
        </a:prstGeom>
      </xdr:spPr>
    </xdr:pic>
    <xdr:clientData/>
  </xdr:twoCellAnchor>
  <xdr:twoCellAnchor editAs="oneCell">
    <xdr:from>
      <xdr:col>1</xdr:col>
      <xdr:colOff>154783</xdr:colOff>
      <xdr:row>8</xdr:row>
      <xdr:rowOff>35719</xdr:rowOff>
    </xdr:from>
    <xdr:to>
      <xdr:col>1</xdr:col>
      <xdr:colOff>2083595</xdr:colOff>
      <xdr:row>8</xdr:row>
      <xdr:rowOff>1964531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321596" y="9834563"/>
          <a:ext cx="1928812" cy="1928812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464344</xdr:colOff>
      <xdr:row>58</xdr:row>
      <xdr:rowOff>71438</xdr:rowOff>
    </xdr:from>
    <xdr:to>
      <xdr:col>1</xdr:col>
      <xdr:colOff>1857375</xdr:colOff>
      <xdr:row>58</xdr:row>
      <xdr:rowOff>1285876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631157" y="114502407"/>
          <a:ext cx="1393031" cy="1214438"/>
        </a:xfrm>
        <a:prstGeom prst="rect">
          <a:avLst/>
        </a:prstGeom>
      </xdr:spPr>
    </xdr:pic>
    <xdr:clientData/>
  </xdr:twoCellAnchor>
  <xdr:twoCellAnchor editAs="oneCell">
    <xdr:from>
      <xdr:col>1</xdr:col>
      <xdr:colOff>83344</xdr:colOff>
      <xdr:row>54</xdr:row>
      <xdr:rowOff>83345</xdr:rowOff>
    </xdr:from>
    <xdr:to>
      <xdr:col>1</xdr:col>
      <xdr:colOff>2155031</xdr:colOff>
      <xdr:row>55</xdr:row>
      <xdr:rowOff>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250157" y="112121158"/>
          <a:ext cx="2071687" cy="1845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23814</xdr:colOff>
      <xdr:row>5</xdr:row>
      <xdr:rowOff>1154906</xdr:rowOff>
    </xdr:from>
    <xdr:to>
      <xdr:col>2</xdr:col>
      <xdr:colOff>1598348</xdr:colOff>
      <xdr:row>8</xdr:row>
      <xdr:rowOff>395287</xdr:rowOff>
    </xdr:to>
    <xdr:pic>
      <xdr:nvPicPr>
        <xdr:cNvPr id="2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9351" t="9897" r="25440" b="28786"/>
        <a:stretch>
          <a:fillRect/>
        </a:stretch>
      </xdr:blipFill>
      <xdr:spPr bwMode="auto">
        <a:xfrm>
          <a:off x="3036095" y="4560094"/>
          <a:ext cx="1574534" cy="115490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314229</xdr:colOff>
      <xdr:row>23</xdr:row>
      <xdr:rowOff>23815</xdr:rowOff>
    </xdr:from>
    <xdr:to>
      <xdr:col>2</xdr:col>
      <xdr:colOff>1368782</xdr:colOff>
      <xdr:row>24</xdr:row>
      <xdr:rowOff>333377</xdr:rowOff>
    </xdr:to>
    <xdr:pic>
      <xdr:nvPicPr>
        <xdr:cNvPr id="5" name="Рисунок 21" descr="C:\Users\Admin\Desktop\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4054" b="15946"/>
        <a:stretch>
          <a:fillRect/>
        </a:stretch>
      </xdr:blipFill>
      <xdr:spPr bwMode="auto">
        <a:xfrm>
          <a:off x="4005167" y="37361815"/>
          <a:ext cx="1054553" cy="73818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100014</xdr:colOff>
      <xdr:row>10</xdr:row>
      <xdr:rowOff>47624</xdr:rowOff>
    </xdr:from>
    <xdr:to>
      <xdr:col>2</xdr:col>
      <xdr:colOff>1564484</xdr:colOff>
      <xdr:row>10</xdr:row>
      <xdr:rowOff>1512094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790952" y="4214812"/>
          <a:ext cx="1464470" cy="14644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59532</xdr:colOff>
      <xdr:row>13</xdr:row>
      <xdr:rowOff>47628</xdr:rowOff>
    </xdr:from>
    <xdr:to>
      <xdr:col>2</xdr:col>
      <xdr:colOff>1583742</xdr:colOff>
      <xdr:row>13</xdr:row>
      <xdr:rowOff>904876</xdr:rowOff>
    </xdr:to>
    <xdr:pic>
      <xdr:nvPicPr>
        <xdr:cNvPr id="18" name="Рисунок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21992" b="21766"/>
        <a:stretch>
          <a:fillRect/>
        </a:stretch>
      </xdr:blipFill>
      <xdr:spPr bwMode="auto">
        <a:xfrm>
          <a:off x="3750470" y="23145753"/>
          <a:ext cx="1524210" cy="8572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271031</xdr:colOff>
      <xdr:row>14</xdr:row>
      <xdr:rowOff>23814</xdr:rowOff>
    </xdr:from>
    <xdr:to>
      <xdr:col>2</xdr:col>
      <xdr:colOff>1416843</xdr:colOff>
      <xdr:row>14</xdr:row>
      <xdr:rowOff>1059657</xdr:rowOff>
    </xdr:to>
    <xdr:pic>
      <xdr:nvPicPr>
        <xdr:cNvPr id="19" name="Рисунок 3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8050" t="13953" r="11200" b="13047"/>
        <a:stretch>
          <a:fillRect/>
        </a:stretch>
      </xdr:blipFill>
      <xdr:spPr bwMode="auto">
        <a:xfrm>
          <a:off x="3961969" y="24050627"/>
          <a:ext cx="1145812" cy="1035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69054</xdr:colOff>
      <xdr:row>27</xdr:row>
      <xdr:rowOff>83342</xdr:rowOff>
    </xdr:from>
    <xdr:to>
      <xdr:col>2</xdr:col>
      <xdr:colOff>1627299</xdr:colOff>
      <xdr:row>28</xdr:row>
      <xdr:rowOff>423859</xdr:rowOff>
    </xdr:to>
    <xdr:pic>
      <xdr:nvPicPr>
        <xdr:cNvPr id="21" name="Рисунок 4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17213" b="13256"/>
        <a:stretch>
          <a:fillRect/>
        </a:stretch>
      </xdr:blipFill>
      <xdr:spPr bwMode="auto">
        <a:xfrm>
          <a:off x="3759992" y="14501811"/>
          <a:ext cx="1558245" cy="95964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92870</xdr:colOff>
      <xdr:row>15</xdr:row>
      <xdr:rowOff>23812</xdr:rowOff>
    </xdr:from>
    <xdr:to>
      <xdr:col>2</xdr:col>
      <xdr:colOff>1558254</xdr:colOff>
      <xdr:row>15</xdr:row>
      <xdr:rowOff>916781</xdr:rowOff>
    </xdr:to>
    <xdr:pic>
      <xdr:nvPicPr>
        <xdr:cNvPr id="39" name="Рисунок 46" descr="SLIM 5V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16737" b="22325"/>
        <a:stretch>
          <a:fillRect/>
        </a:stretch>
      </xdr:blipFill>
      <xdr:spPr bwMode="auto">
        <a:xfrm>
          <a:off x="3783808" y="25157906"/>
          <a:ext cx="1465384" cy="8929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333372</xdr:colOff>
      <xdr:row>19</xdr:row>
      <xdr:rowOff>59531</xdr:rowOff>
    </xdr:from>
    <xdr:to>
      <xdr:col>2</xdr:col>
      <xdr:colOff>1415944</xdr:colOff>
      <xdr:row>19</xdr:row>
      <xdr:rowOff>952500</xdr:rowOff>
    </xdr:to>
    <xdr:pic>
      <xdr:nvPicPr>
        <xdr:cNvPr id="47" name="Рисунок 56" descr="Блок питания Power Supply PS200-H1V5 40A IP65.pn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6501" t="14502" r="4988" b="12489"/>
        <a:stretch>
          <a:fillRect/>
        </a:stretch>
      </xdr:blipFill>
      <xdr:spPr bwMode="auto">
        <a:xfrm>
          <a:off x="4024310" y="35242500"/>
          <a:ext cx="1082572" cy="8929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23812</xdr:colOff>
      <xdr:row>31</xdr:row>
      <xdr:rowOff>238120</xdr:rowOff>
    </xdr:from>
    <xdr:to>
      <xdr:col>2</xdr:col>
      <xdr:colOff>1607343</xdr:colOff>
      <xdr:row>33</xdr:row>
      <xdr:rowOff>88259</xdr:rowOff>
    </xdr:to>
    <xdr:pic>
      <xdr:nvPicPr>
        <xdr:cNvPr id="48" name="Рисунок 18" descr="C:\Users\Admin\Desktop\1.jpe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13783" b="14664"/>
        <a:stretch>
          <a:fillRect/>
        </a:stretch>
      </xdr:blipFill>
      <xdr:spPr bwMode="auto">
        <a:xfrm>
          <a:off x="3714750" y="16680651"/>
          <a:ext cx="1583531" cy="993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417534</xdr:colOff>
      <xdr:row>4</xdr:row>
      <xdr:rowOff>63500</xdr:rowOff>
    </xdr:from>
    <xdr:to>
      <xdr:col>1</xdr:col>
      <xdr:colOff>1543791</xdr:colOff>
      <xdr:row>4</xdr:row>
      <xdr:rowOff>1306507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34" y="1282700"/>
          <a:ext cx="1126257" cy="1243007"/>
        </a:xfrm>
        <a:prstGeom prst="rect">
          <a:avLst/>
        </a:prstGeom>
      </xdr:spPr>
    </xdr:pic>
    <xdr:clientData/>
  </xdr:twoCellAnchor>
  <xdr:oneCellAnchor>
    <xdr:from>
      <xdr:col>0</xdr:col>
      <xdr:colOff>875435</xdr:colOff>
      <xdr:row>4</xdr:row>
      <xdr:rowOff>178954</xdr:rowOff>
    </xdr:from>
    <xdr:ext cx="552856" cy="547327"/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435" y="1405298"/>
          <a:ext cx="552856" cy="547327"/>
        </a:xfrm>
        <a:prstGeom prst="rect">
          <a:avLst/>
        </a:prstGeom>
      </xdr:spPr>
    </xdr:pic>
    <xdr:clientData/>
  </xdr:oneCellAnchor>
  <xdr:twoCellAnchor>
    <xdr:from>
      <xdr:col>1</xdr:col>
      <xdr:colOff>88900</xdr:colOff>
      <xdr:row>4</xdr:row>
      <xdr:rowOff>1333500</xdr:rowOff>
    </xdr:from>
    <xdr:to>
      <xdr:col>1</xdr:col>
      <xdr:colOff>1766695</xdr:colOff>
      <xdr:row>4</xdr:row>
      <xdr:rowOff>2204191</xdr:rowOff>
    </xdr:to>
    <xdr:pic>
      <xdr:nvPicPr>
        <xdr:cNvPr id="125" name="Рисунок 124" descr="http://www.lynx-group.ru/pic/bx-series/1352193576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552700"/>
          <a:ext cx="1677795" cy="87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165100</xdr:colOff>
      <xdr:row>7</xdr:row>
      <xdr:rowOff>1243896</xdr:rowOff>
    </xdr:from>
    <xdr:to>
      <xdr:col>1</xdr:col>
      <xdr:colOff>1919928</xdr:colOff>
      <xdr:row>7</xdr:row>
      <xdr:rowOff>1738312</xdr:rowOff>
    </xdr:to>
    <xdr:pic>
      <xdr:nvPicPr>
        <xdr:cNvPr id="128" name="Рисунок 127" descr="http://www.lynx-group.ru/pic/bx-series/1338801156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77194" y="7268459"/>
          <a:ext cx="1754828" cy="494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124421</xdr:colOff>
      <xdr:row>7</xdr:row>
      <xdr:rowOff>50800</xdr:rowOff>
    </xdr:from>
    <xdr:to>
      <xdr:col>1</xdr:col>
      <xdr:colOff>1902421</xdr:colOff>
      <xdr:row>7</xdr:row>
      <xdr:rowOff>1130877</xdr:rowOff>
    </xdr:to>
    <xdr:pic>
      <xdr:nvPicPr>
        <xdr:cNvPr id="129" name="Рисунок 128" descr="http://ledsvet-shop.ru/wa-data/public/shop/products/59/00/59/images/99/99.750x0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721" y="6070600"/>
          <a:ext cx="1778000" cy="1080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99218</xdr:colOff>
      <xdr:row>11</xdr:row>
      <xdr:rowOff>519112</xdr:rowOff>
    </xdr:from>
    <xdr:to>
      <xdr:col>1</xdr:col>
      <xdr:colOff>1915318</xdr:colOff>
      <xdr:row>13</xdr:row>
      <xdr:rowOff>773905</xdr:rowOff>
    </xdr:to>
    <xdr:pic>
      <xdr:nvPicPr>
        <xdr:cNvPr id="132" name="Рисунок 131" descr="http://www.web.impakt.com.pl/Z10631_8050.jpg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12" y="13449300"/>
          <a:ext cx="18161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316996</xdr:colOff>
      <xdr:row>15</xdr:row>
      <xdr:rowOff>23627</xdr:rowOff>
    </xdr:from>
    <xdr:to>
      <xdr:col>1</xdr:col>
      <xdr:colOff>1847346</xdr:colOff>
      <xdr:row>15</xdr:row>
      <xdr:rowOff>932832</xdr:rowOff>
    </xdr:to>
    <xdr:pic>
      <xdr:nvPicPr>
        <xdr:cNvPr id="133" name="Рисунок 13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19" b="12381"/>
        <a:stretch/>
      </xdr:blipFill>
      <xdr:spPr>
        <a:xfrm>
          <a:off x="1829090" y="15085033"/>
          <a:ext cx="1530350" cy="909205"/>
        </a:xfrm>
        <a:prstGeom prst="rect">
          <a:avLst/>
        </a:prstGeom>
      </xdr:spPr>
    </xdr:pic>
    <xdr:clientData/>
  </xdr:twoCellAnchor>
  <xdr:twoCellAnchor>
    <xdr:from>
      <xdr:col>1</xdr:col>
      <xdr:colOff>275431</xdr:colOff>
      <xdr:row>16</xdr:row>
      <xdr:rowOff>38100</xdr:rowOff>
    </xdr:from>
    <xdr:to>
      <xdr:col>1</xdr:col>
      <xdr:colOff>1719191</xdr:colOff>
      <xdr:row>16</xdr:row>
      <xdr:rowOff>990601</xdr:rowOff>
    </xdr:to>
    <xdr:pic>
      <xdr:nvPicPr>
        <xdr:cNvPr id="134" name="Рисунок 133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17" b="16216"/>
        <a:stretch/>
      </xdr:blipFill>
      <xdr:spPr>
        <a:xfrm>
          <a:off x="1787525" y="16123444"/>
          <a:ext cx="1443760" cy="952501"/>
        </a:xfrm>
        <a:prstGeom prst="rect">
          <a:avLst/>
        </a:prstGeom>
      </xdr:spPr>
    </xdr:pic>
    <xdr:clientData/>
  </xdr:twoCellAnchor>
  <xdr:twoCellAnchor>
    <xdr:from>
      <xdr:col>1</xdr:col>
      <xdr:colOff>405895</xdr:colOff>
      <xdr:row>17</xdr:row>
      <xdr:rowOff>122386</xdr:rowOff>
    </xdr:from>
    <xdr:to>
      <xdr:col>1</xdr:col>
      <xdr:colOff>1710747</xdr:colOff>
      <xdr:row>17</xdr:row>
      <xdr:rowOff>1143292</xdr:rowOff>
    </xdr:to>
    <xdr:pic>
      <xdr:nvPicPr>
        <xdr:cNvPr id="135" name="Рисунок 134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727"/>
        <a:stretch/>
      </xdr:blipFill>
      <xdr:spPr>
        <a:xfrm>
          <a:off x="1917989" y="17231667"/>
          <a:ext cx="1304852" cy="1020906"/>
        </a:xfrm>
        <a:prstGeom prst="rect">
          <a:avLst/>
        </a:prstGeom>
      </xdr:spPr>
    </xdr:pic>
    <xdr:clientData/>
  </xdr:twoCellAnchor>
  <xdr:twoCellAnchor>
    <xdr:from>
      <xdr:col>1</xdr:col>
      <xdr:colOff>186531</xdr:colOff>
      <xdr:row>31</xdr:row>
      <xdr:rowOff>74613</xdr:rowOff>
    </xdr:from>
    <xdr:to>
      <xdr:col>1</xdr:col>
      <xdr:colOff>1731313</xdr:colOff>
      <xdr:row>31</xdr:row>
      <xdr:rowOff>1009861</xdr:rowOff>
    </xdr:to>
    <xdr:pic>
      <xdr:nvPicPr>
        <xdr:cNvPr id="136" name="Рисунок 135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37" b="20227"/>
        <a:stretch/>
      </xdr:blipFill>
      <xdr:spPr>
        <a:xfrm>
          <a:off x="1698625" y="18422144"/>
          <a:ext cx="1544782" cy="935248"/>
        </a:xfrm>
        <a:prstGeom prst="rect">
          <a:avLst/>
        </a:prstGeom>
      </xdr:spPr>
    </xdr:pic>
    <xdr:clientData/>
  </xdr:twoCellAnchor>
  <xdr:twoCellAnchor>
    <xdr:from>
      <xdr:col>1</xdr:col>
      <xdr:colOff>463045</xdr:colOff>
      <xdr:row>32</xdr:row>
      <xdr:rowOff>76349</xdr:rowOff>
    </xdr:from>
    <xdr:to>
      <xdr:col>1</xdr:col>
      <xdr:colOff>1647031</xdr:colOff>
      <xdr:row>32</xdr:row>
      <xdr:rowOff>1226276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5139" y="19471630"/>
          <a:ext cx="1183986" cy="1149927"/>
        </a:xfrm>
        <a:prstGeom prst="rect">
          <a:avLst/>
        </a:prstGeom>
      </xdr:spPr>
    </xdr:pic>
    <xdr:clientData/>
  </xdr:twoCellAnchor>
  <xdr:twoCellAnchor>
    <xdr:from>
      <xdr:col>0</xdr:col>
      <xdr:colOff>915772</xdr:colOff>
      <xdr:row>33</xdr:row>
      <xdr:rowOff>40987</xdr:rowOff>
    </xdr:from>
    <xdr:to>
      <xdr:col>0</xdr:col>
      <xdr:colOff>1463306</xdr:colOff>
      <xdr:row>33</xdr:row>
      <xdr:rowOff>583045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772" y="20138737"/>
          <a:ext cx="547534" cy="542058"/>
        </a:xfrm>
        <a:prstGeom prst="rect">
          <a:avLst/>
        </a:prstGeom>
      </xdr:spPr>
    </xdr:pic>
    <xdr:clientData/>
  </xdr:twoCellAnchor>
  <xdr:twoCellAnchor>
    <xdr:from>
      <xdr:col>1</xdr:col>
      <xdr:colOff>265617</xdr:colOff>
      <xdr:row>35</xdr:row>
      <xdr:rowOff>65239</xdr:rowOff>
    </xdr:from>
    <xdr:to>
      <xdr:col>1</xdr:col>
      <xdr:colOff>1732054</xdr:colOff>
      <xdr:row>35</xdr:row>
      <xdr:rowOff>1219784</xdr:rowOff>
    </xdr:to>
    <xdr:pic>
      <xdr:nvPicPr>
        <xdr:cNvPr id="139" name="Рисунок 138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23" b="7660"/>
        <a:stretch/>
      </xdr:blipFill>
      <xdr:spPr>
        <a:xfrm>
          <a:off x="1777711" y="23115739"/>
          <a:ext cx="1466437" cy="1154545"/>
        </a:xfrm>
        <a:prstGeom prst="rect">
          <a:avLst/>
        </a:prstGeom>
      </xdr:spPr>
    </xdr:pic>
    <xdr:clientData/>
  </xdr:twoCellAnchor>
  <xdr:twoCellAnchor>
    <xdr:from>
      <xdr:col>0</xdr:col>
      <xdr:colOff>937534</xdr:colOff>
      <xdr:row>34</xdr:row>
      <xdr:rowOff>1193226</xdr:rowOff>
    </xdr:from>
    <xdr:to>
      <xdr:col>0</xdr:col>
      <xdr:colOff>1488127</xdr:colOff>
      <xdr:row>35</xdr:row>
      <xdr:rowOff>535782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534" y="22529226"/>
          <a:ext cx="550593" cy="545087"/>
        </a:xfrm>
        <a:prstGeom prst="rect">
          <a:avLst/>
        </a:prstGeom>
      </xdr:spPr>
    </xdr:pic>
    <xdr:clientData/>
  </xdr:twoCellAnchor>
  <xdr:twoCellAnchor>
    <xdr:from>
      <xdr:col>1</xdr:col>
      <xdr:colOff>465931</xdr:colOff>
      <xdr:row>33</xdr:row>
      <xdr:rowOff>27931</xdr:rowOff>
    </xdr:from>
    <xdr:to>
      <xdr:col>1</xdr:col>
      <xdr:colOff>1649388</xdr:colOff>
      <xdr:row>33</xdr:row>
      <xdr:rowOff>1124750</xdr:rowOff>
    </xdr:to>
    <xdr:pic>
      <xdr:nvPicPr>
        <xdr:cNvPr id="141" name="Рисунок 140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25" t="8048" r="5380" b="6222"/>
        <a:stretch/>
      </xdr:blipFill>
      <xdr:spPr>
        <a:xfrm>
          <a:off x="1978025" y="20661462"/>
          <a:ext cx="1183457" cy="1096819"/>
        </a:xfrm>
        <a:prstGeom prst="rect">
          <a:avLst/>
        </a:prstGeom>
      </xdr:spPr>
    </xdr:pic>
    <xdr:clientData/>
  </xdr:twoCellAnchor>
  <xdr:twoCellAnchor>
    <xdr:from>
      <xdr:col>1</xdr:col>
      <xdr:colOff>480363</xdr:colOff>
      <xdr:row>34</xdr:row>
      <xdr:rowOff>15086</xdr:rowOff>
    </xdr:from>
    <xdr:to>
      <xdr:col>1</xdr:col>
      <xdr:colOff>1638696</xdr:colOff>
      <xdr:row>35</xdr:row>
      <xdr:rowOff>582</xdr:rowOff>
    </xdr:to>
    <xdr:pic>
      <xdr:nvPicPr>
        <xdr:cNvPr id="142" name="Рисунок 141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3" t="19386"/>
        <a:stretch/>
      </xdr:blipFill>
      <xdr:spPr>
        <a:xfrm>
          <a:off x="1992457" y="19886617"/>
          <a:ext cx="1158333" cy="1199934"/>
        </a:xfrm>
        <a:prstGeom prst="rect">
          <a:avLst/>
        </a:prstGeom>
      </xdr:spPr>
    </xdr:pic>
    <xdr:clientData/>
  </xdr:twoCellAnchor>
  <xdr:twoCellAnchor>
    <xdr:from>
      <xdr:col>0</xdr:col>
      <xdr:colOff>893173</xdr:colOff>
      <xdr:row>34</xdr:row>
      <xdr:rowOff>37020</xdr:rowOff>
    </xdr:from>
    <xdr:to>
      <xdr:col>0</xdr:col>
      <xdr:colOff>1450820</xdr:colOff>
      <xdr:row>34</xdr:row>
      <xdr:rowOff>589090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73" y="21373020"/>
          <a:ext cx="557647" cy="552070"/>
        </a:xfrm>
        <a:prstGeom prst="rect">
          <a:avLst/>
        </a:prstGeom>
      </xdr:spPr>
    </xdr:pic>
    <xdr:clientData/>
  </xdr:twoCellAnchor>
  <xdr:twoCellAnchor>
    <xdr:from>
      <xdr:col>1</xdr:col>
      <xdr:colOff>123031</xdr:colOff>
      <xdr:row>36</xdr:row>
      <xdr:rowOff>15087</xdr:rowOff>
    </xdr:from>
    <xdr:to>
      <xdr:col>1</xdr:col>
      <xdr:colOff>1913154</xdr:colOff>
      <xdr:row>36</xdr:row>
      <xdr:rowOff>825992</xdr:rowOff>
    </xdr:to>
    <xdr:pic>
      <xdr:nvPicPr>
        <xdr:cNvPr id="144" name="Рисунок 14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18" b="32500"/>
        <a:stretch/>
      </xdr:blipFill>
      <xdr:spPr>
        <a:xfrm>
          <a:off x="1635125" y="24315743"/>
          <a:ext cx="1790123" cy="810905"/>
        </a:xfrm>
        <a:prstGeom prst="rect">
          <a:avLst/>
        </a:prstGeom>
      </xdr:spPr>
    </xdr:pic>
    <xdr:clientData/>
  </xdr:twoCellAnchor>
  <xdr:twoCellAnchor>
    <xdr:from>
      <xdr:col>1</xdr:col>
      <xdr:colOff>332580</xdr:colOff>
      <xdr:row>37</xdr:row>
      <xdr:rowOff>95618</xdr:rowOff>
    </xdr:from>
    <xdr:to>
      <xdr:col>1</xdr:col>
      <xdr:colOff>1790771</xdr:colOff>
      <xdr:row>37</xdr:row>
      <xdr:rowOff>894648</xdr:rowOff>
    </xdr:to>
    <xdr:pic>
      <xdr:nvPicPr>
        <xdr:cNvPr id="145" name="Рисунок 14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" t="25454" r="3409" b="22954"/>
        <a:stretch/>
      </xdr:blipFill>
      <xdr:spPr>
        <a:xfrm>
          <a:off x="1844674" y="25610712"/>
          <a:ext cx="1458191" cy="799030"/>
        </a:xfrm>
        <a:prstGeom prst="rect">
          <a:avLst/>
        </a:prstGeom>
      </xdr:spPr>
    </xdr:pic>
    <xdr:clientData/>
  </xdr:twoCellAnchor>
  <xdr:twoCellAnchor>
    <xdr:from>
      <xdr:col>1</xdr:col>
      <xdr:colOff>200385</xdr:colOff>
      <xdr:row>38</xdr:row>
      <xdr:rowOff>156875</xdr:rowOff>
    </xdr:from>
    <xdr:to>
      <xdr:col>1</xdr:col>
      <xdr:colOff>1891530</xdr:colOff>
      <xdr:row>39</xdr:row>
      <xdr:rowOff>172029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479" y="26934031"/>
          <a:ext cx="1691145" cy="920029"/>
        </a:xfrm>
        <a:prstGeom prst="rect">
          <a:avLst/>
        </a:prstGeom>
      </xdr:spPr>
    </xdr:pic>
    <xdr:clientData/>
  </xdr:twoCellAnchor>
  <xdr:twoCellAnchor editAs="oneCell">
    <xdr:from>
      <xdr:col>1</xdr:col>
      <xdr:colOff>74613</xdr:colOff>
      <xdr:row>41</xdr:row>
      <xdr:rowOff>1020908</xdr:rowOff>
    </xdr:from>
    <xdr:to>
      <xdr:col>1</xdr:col>
      <xdr:colOff>2005012</xdr:colOff>
      <xdr:row>41</xdr:row>
      <xdr:rowOff>1936752</xdr:rowOff>
    </xdr:to>
    <xdr:pic>
      <xdr:nvPicPr>
        <xdr:cNvPr id="147" name="Рисунок 146" descr="C:\Users\Aleksey\Desktop\8.png"/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707" y="31512814"/>
          <a:ext cx="1930399" cy="9158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61914</xdr:colOff>
      <xdr:row>41</xdr:row>
      <xdr:rowOff>120653</xdr:rowOff>
    </xdr:from>
    <xdr:to>
      <xdr:col>1</xdr:col>
      <xdr:colOff>1966913</xdr:colOff>
      <xdr:row>41</xdr:row>
      <xdr:rowOff>933453</xdr:rowOff>
    </xdr:to>
    <xdr:pic>
      <xdr:nvPicPr>
        <xdr:cNvPr id="148" name="Рисунок 147" descr="C:\Users\Aleksey\AppData\Local\Temp\Rar$DIa0.130\9045B.jpg"/>
        <xdr:cNvPicPr/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95"/>
        <a:stretch/>
      </xdr:blipFill>
      <xdr:spPr bwMode="auto">
        <a:xfrm>
          <a:off x="1574008" y="30612559"/>
          <a:ext cx="1904999" cy="812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38245</xdr:colOff>
      <xdr:row>40</xdr:row>
      <xdr:rowOff>114084</xdr:rowOff>
    </xdr:from>
    <xdr:to>
      <xdr:col>1</xdr:col>
      <xdr:colOff>1972440</xdr:colOff>
      <xdr:row>40</xdr:row>
      <xdr:rowOff>1885157</xdr:rowOff>
    </xdr:to>
    <xdr:pic>
      <xdr:nvPicPr>
        <xdr:cNvPr id="149" name="Рисунок 148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1" t="15217"/>
        <a:stretch/>
      </xdr:blipFill>
      <xdr:spPr>
        <a:xfrm>
          <a:off x="1550339" y="28629553"/>
          <a:ext cx="1934195" cy="1771073"/>
        </a:xfrm>
        <a:prstGeom prst="rect">
          <a:avLst/>
        </a:prstGeom>
      </xdr:spPr>
    </xdr:pic>
    <xdr:clientData/>
  </xdr:twoCellAnchor>
  <xdr:twoCellAnchor editAs="oneCell">
    <xdr:from>
      <xdr:col>1</xdr:col>
      <xdr:colOff>115599</xdr:colOff>
      <xdr:row>42</xdr:row>
      <xdr:rowOff>107300</xdr:rowOff>
    </xdr:from>
    <xdr:to>
      <xdr:col>1</xdr:col>
      <xdr:colOff>1917844</xdr:colOff>
      <xdr:row>42</xdr:row>
      <xdr:rowOff>873918</xdr:rowOff>
    </xdr:to>
    <xdr:pic>
      <xdr:nvPicPr>
        <xdr:cNvPr id="150" name="Рисунок 149" descr="C:\Users\Aleksey\AppData\Local\Temp\Rar$DIa0.189\5515.jpg"/>
        <xdr:cNvPicPr/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060"/>
        <a:stretch/>
      </xdr:blipFill>
      <xdr:spPr bwMode="auto">
        <a:xfrm>
          <a:off x="1627693" y="32563738"/>
          <a:ext cx="1802245" cy="7666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38099</xdr:colOff>
      <xdr:row>20</xdr:row>
      <xdr:rowOff>1013444</xdr:rowOff>
    </xdr:from>
    <xdr:to>
      <xdr:col>1</xdr:col>
      <xdr:colOff>2006600</xdr:colOff>
      <xdr:row>20</xdr:row>
      <xdr:rowOff>1943100</xdr:rowOff>
    </xdr:to>
    <xdr:pic>
      <xdr:nvPicPr>
        <xdr:cNvPr id="151" name="Рисунок 150" descr="C:\Users\Aleksey\Desktop\^967A601CD14EDDE997D52BFF88A988410E927F4DDB68C87B0E^pimgpsh_fullsize_distr.jpg"/>
        <xdr:cNvPicPr/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08"/>
        <a:stretch/>
      </xdr:blipFill>
      <xdr:spPr bwMode="auto">
        <a:xfrm>
          <a:off x="1549399" y="32839644"/>
          <a:ext cx="1968501" cy="9296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273267</xdr:colOff>
      <xdr:row>43</xdr:row>
      <xdr:rowOff>341815</xdr:rowOff>
    </xdr:from>
    <xdr:to>
      <xdr:col>1</xdr:col>
      <xdr:colOff>1760322</xdr:colOff>
      <xdr:row>43</xdr:row>
      <xdr:rowOff>1354582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5361" y="34703253"/>
          <a:ext cx="1487055" cy="1012767"/>
        </a:xfrm>
        <a:prstGeom prst="rect">
          <a:avLst/>
        </a:prstGeom>
      </xdr:spPr>
    </xdr:pic>
    <xdr:clientData/>
  </xdr:twoCellAnchor>
  <xdr:twoCellAnchor editAs="oneCell">
    <xdr:from>
      <xdr:col>1</xdr:col>
      <xdr:colOff>125414</xdr:colOff>
      <xdr:row>42</xdr:row>
      <xdr:rowOff>912020</xdr:rowOff>
    </xdr:from>
    <xdr:to>
      <xdr:col>1</xdr:col>
      <xdr:colOff>1992313</xdr:colOff>
      <xdr:row>42</xdr:row>
      <xdr:rowOff>1877220</xdr:rowOff>
    </xdr:to>
    <xdr:pic>
      <xdr:nvPicPr>
        <xdr:cNvPr id="153" name="Рисунок 152" descr="C:\Users\Aleksey\AppData\Local\Temp\Rar$DIa0.189\5515.jpg"/>
        <xdr:cNvPicPr/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02"/>
        <a:stretch/>
      </xdr:blipFill>
      <xdr:spPr bwMode="auto">
        <a:xfrm>
          <a:off x="1637508" y="33368458"/>
          <a:ext cx="1866899" cy="965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161131</xdr:colOff>
      <xdr:row>20</xdr:row>
      <xdr:rowOff>26988</xdr:rowOff>
    </xdr:from>
    <xdr:to>
      <xdr:col>1</xdr:col>
      <xdr:colOff>1913348</xdr:colOff>
      <xdr:row>20</xdr:row>
      <xdr:rowOff>965057</xdr:rowOff>
    </xdr:to>
    <xdr:pic>
      <xdr:nvPicPr>
        <xdr:cNvPr id="155" name="Рисунок 154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598" b="21475"/>
        <a:stretch/>
      </xdr:blipFill>
      <xdr:spPr>
        <a:xfrm>
          <a:off x="1673225" y="36448207"/>
          <a:ext cx="1752217" cy="938069"/>
        </a:xfrm>
        <a:prstGeom prst="rect">
          <a:avLst/>
        </a:prstGeom>
      </xdr:spPr>
    </xdr:pic>
    <xdr:clientData/>
  </xdr:twoCellAnchor>
  <xdr:twoCellAnchor>
    <xdr:from>
      <xdr:col>1</xdr:col>
      <xdr:colOff>77788</xdr:colOff>
      <xdr:row>21</xdr:row>
      <xdr:rowOff>65088</xdr:rowOff>
    </xdr:from>
    <xdr:to>
      <xdr:col>1</xdr:col>
      <xdr:colOff>1951615</xdr:colOff>
      <xdr:row>21</xdr:row>
      <xdr:rowOff>838009</xdr:rowOff>
    </xdr:to>
    <xdr:pic>
      <xdr:nvPicPr>
        <xdr:cNvPr id="156" name="Рисунок 155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697" b="28788"/>
        <a:stretch/>
      </xdr:blipFill>
      <xdr:spPr>
        <a:xfrm>
          <a:off x="1589882" y="37486432"/>
          <a:ext cx="1873827" cy="772921"/>
        </a:xfrm>
        <a:prstGeom prst="rect">
          <a:avLst/>
        </a:prstGeom>
      </xdr:spPr>
    </xdr:pic>
    <xdr:clientData/>
  </xdr:twoCellAnchor>
  <xdr:twoCellAnchor editAs="oneCell">
    <xdr:from>
      <xdr:col>1</xdr:col>
      <xdr:colOff>268288</xdr:colOff>
      <xdr:row>22</xdr:row>
      <xdr:rowOff>62706</xdr:rowOff>
    </xdr:from>
    <xdr:to>
      <xdr:col>1</xdr:col>
      <xdr:colOff>1784206</xdr:colOff>
      <xdr:row>22</xdr:row>
      <xdr:rowOff>1220550</xdr:rowOff>
    </xdr:to>
    <xdr:pic>
      <xdr:nvPicPr>
        <xdr:cNvPr id="157" name="Рисунок 156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03" r="4849" b="22631"/>
        <a:stretch/>
      </xdr:blipFill>
      <xdr:spPr>
        <a:xfrm>
          <a:off x="1780382" y="38484175"/>
          <a:ext cx="1515918" cy="1157844"/>
        </a:xfrm>
        <a:prstGeom prst="rect">
          <a:avLst/>
        </a:prstGeom>
      </xdr:spPr>
    </xdr:pic>
    <xdr:clientData/>
  </xdr:twoCellAnchor>
  <xdr:twoCellAnchor>
    <xdr:from>
      <xdr:col>1</xdr:col>
      <xdr:colOff>72158</xdr:colOff>
      <xdr:row>23</xdr:row>
      <xdr:rowOff>49213</xdr:rowOff>
    </xdr:from>
    <xdr:to>
      <xdr:col>1</xdr:col>
      <xdr:colOff>1932131</xdr:colOff>
      <xdr:row>24</xdr:row>
      <xdr:rowOff>465211</xdr:rowOff>
    </xdr:to>
    <xdr:pic>
      <xdr:nvPicPr>
        <xdr:cNvPr id="158" name="Рисунок 157" descr="C:\Users\Aleksey\Desktop\76824950_w200_h200_apmek.jpg"/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252" y="39732744"/>
          <a:ext cx="1859973" cy="8922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90487</xdr:colOff>
      <xdr:row>25</xdr:row>
      <xdr:rowOff>98425</xdr:rowOff>
    </xdr:from>
    <xdr:to>
      <xdr:col>1</xdr:col>
      <xdr:colOff>1993755</xdr:colOff>
      <xdr:row>25</xdr:row>
      <xdr:rowOff>877568</xdr:rowOff>
    </xdr:to>
    <xdr:pic>
      <xdr:nvPicPr>
        <xdr:cNvPr id="159" name="Рисунок 158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65" b="12630"/>
        <a:stretch/>
      </xdr:blipFill>
      <xdr:spPr>
        <a:xfrm>
          <a:off x="1602581" y="40746363"/>
          <a:ext cx="1903268" cy="779143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26</xdr:row>
      <xdr:rowOff>52823</xdr:rowOff>
    </xdr:from>
    <xdr:to>
      <xdr:col>1</xdr:col>
      <xdr:colOff>1631700</xdr:colOff>
      <xdr:row>26</xdr:row>
      <xdr:rowOff>1328888</xdr:rowOff>
    </xdr:to>
    <xdr:pic>
      <xdr:nvPicPr>
        <xdr:cNvPr id="160" name="Рисунок 159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726406" y="41629448"/>
          <a:ext cx="1417388" cy="12760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366354</xdr:colOff>
      <xdr:row>27</xdr:row>
      <xdr:rowOff>38895</xdr:rowOff>
    </xdr:from>
    <xdr:to>
      <xdr:col>1</xdr:col>
      <xdr:colOff>1752385</xdr:colOff>
      <xdr:row>28</xdr:row>
      <xdr:rowOff>569864</xdr:rowOff>
    </xdr:to>
    <xdr:pic>
      <xdr:nvPicPr>
        <xdr:cNvPr id="161" name="Рисунок 160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22" b="14545"/>
        <a:stretch/>
      </xdr:blipFill>
      <xdr:spPr>
        <a:xfrm>
          <a:off x="1878448" y="42818051"/>
          <a:ext cx="1386031" cy="1066751"/>
        </a:xfrm>
        <a:prstGeom prst="rect">
          <a:avLst/>
        </a:prstGeom>
      </xdr:spPr>
    </xdr:pic>
    <xdr:clientData/>
  </xdr:twoCellAnchor>
  <xdr:twoCellAnchor>
    <xdr:from>
      <xdr:col>1</xdr:col>
      <xdr:colOff>533399</xdr:colOff>
      <xdr:row>46</xdr:row>
      <xdr:rowOff>90488</xdr:rowOff>
    </xdr:from>
    <xdr:to>
      <xdr:col>1</xdr:col>
      <xdr:colOff>1453088</xdr:colOff>
      <xdr:row>46</xdr:row>
      <xdr:rowOff>1100714</xdr:rowOff>
    </xdr:to>
    <xdr:pic>
      <xdr:nvPicPr>
        <xdr:cNvPr id="162" name="Рисунок 161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27" t="24545" r="31364" b="29772"/>
        <a:stretch/>
      </xdr:blipFill>
      <xdr:spPr>
        <a:xfrm>
          <a:off x="2045493" y="44179332"/>
          <a:ext cx="919689" cy="1010226"/>
        </a:xfrm>
        <a:prstGeom prst="rect">
          <a:avLst/>
        </a:prstGeom>
      </xdr:spPr>
    </xdr:pic>
    <xdr:clientData/>
  </xdr:twoCellAnchor>
  <xdr:twoCellAnchor>
    <xdr:from>
      <xdr:col>1</xdr:col>
      <xdr:colOff>636225</xdr:colOff>
      <xdr:row>47</xdr:row>
      <xdr:rowOff>83562</xdr:rowOff>
    </xdr:from>
    <xdr:to>
      <xdr:col>1</xdr:col>
      <xdr:colOff>1548315</xdr:colOff>
      <xdr:row>47</xdr:row>
      <xdr:rowOff>1122651</xdr:rowOff>
    </xdr:to>
    <xdr:pic>
      <xdr:nvPicPr>
        <xdr:cNvPr id="163" name="Рисунок 162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5" t="28637" r="32046" b="30455"/>
        <a:stretch/>
      </xdr:blipFill>
      <xdr:spPr>
        <a:xfrm>
          <a:off x="2148319" y="45363031"/>
          <a:ext cx="912090" cy="1039089"/>
        </a:xfrm>
        <a:prstGeom prst="rect">
          <a:avLst/>
        </a:prstGeom>
      </xdr:spPr>
    </xdr:pic>
    <xdr:clientData/>
  </xdr:twoCellAnchor>
  <xdr:twoCellAnchor>
    <xdr:from>
      <xdr:col>1</xdr:col>
      <xdr:colOff>599569</xdr:colOff>
      <xdr:row>48</xdr:row>
      <xdr:rowOff>84498</xdr:rowOff>
    </xdr:from>
    <xdr:to>
      <xdr:col>1</xdr:col>
      <xdr:colOff>1552647</xdr:colOff>
      <xdr:row>48</xdr:row>
      <xdr:rowOff>1353950</xdr:rowOff>
    </xdr:to>
    <xdr:pic>
      <xdr:nvPicPr>
        <xdr:cNvPr id="164" name="Рисунок 163"/>
        <xdr:cNvPicPr>
          <a:picLocks noChangeAspect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5" t="20681" r="28637" b="22728"/>
        <a:stretch/>
      </xdr:blipFill>
      <xdr:spPr>
        <a:xfrm>
          <a:off x="2111663" y="46614123"/>
          <a:ext cx="953078" cy="1269452"/>
        </a:xfrm>
        <a:prstGeom prst="rect">
          <a:avLst/>
        </a:prstGeom>
      </xdr:spPr>
    </xdr:pic>
    <xdr:clientData/>
  </xdr:twoCellAnchor>
  <xdr:twoCellAnchor>
    <xdr:from>
      <xdr:col>1</xdr:col>
      <xdr:colOff>289718</xdr:colOff>
      <xdr:row>49</xdr:row>
      <xdr:rowOff>397670</xdr:rowOff>
    </xdr:from>
    <xdr:to>
      <xdr:col>1</xdr:col>
      <xdr:colOff>1704613</xdr:colOff>
      <xdr:row>49</xdr:row>
      <xdr:rowOff>1311781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1812" y="48403670"/>
          <a:ext cx="1414895" cy="914111"/>
        </a:xfrm>
        <a:prstGeom prst="rect">
          <a:avLst/>
        </a:prstGeom>
      </xdr:spPr>
    </xdr:pic>
    <xdr:clientData/>
  </xdr:twoCellAnchor>
  <xdr:twoCellAnchor>
    <xdr:from>
      <xdr:col>1</xdr:col>
      <xdr:colOff>481012</xdr:colOff>
      <xdr:row>50</xdr:row>
      <xdr:rowOff>38101</xdr:rowOff>
    </xdr:from>
    <xdr:to>
      <xdr:col>1</xdr:col>
      <xdr:colOff>1765328</xdr:colOff>
      <xdr:row>50</xdr:row>
      <xdr:rowOff>1309948</xdr:rowOff>
    </xdr:to>
    <xdr:pic>
      <xdr:nvPicPr>
        <xdr:cNvPr id="166" name="Рисунок 165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993106" y="49925289"/>
          <a:ext cx="1284316" cy="127184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512257</xdr:colOff>
      <xdr:row>51</xdr:row>
      <xdr:rowOff>34855</xdr:rowOff>
    </xdr:from>
    <xdr:to>
      <xdr:col>1</xdr:col>
      <xdr:colOff>1522253</xdr:colOff>
      <xdr:row>52</xdr:row>
      <xdr:rowOff>592413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351" y="51326980"/>
          <a:ext cx="1009996" cy="10099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207967</xdr:colOff>
      <xdr:row>53</xdr:row>
      <xdr:rowOff>83340</xdr:rowOff>
    </xdr:from>
    <xdr:to>
      <xdr:col>1</xdr:col>
      <xdr:colOff>1916907</xdr:colOff>
      <xdr:row>54</xdr:row>
      <xdr:rowOff>404512</xdr:rowOff>
    </xdr:to>
    <xdr:pic>
      <xdr:nvPicPr>
        <xdr:cNvPr id="168" name="Рисунок 167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22" b="26813"/>
        <a:stretch/>
      </xdr:blipFill>
      <xdr:spPr>
        <a:xfrm>
          <a:off x="1720061" y="52435121"/>
          <a:ext cx="1708940" cy="7855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88900</xdr:colOff>
      <xdr:row>55</xdr:row>
      <xdr:rowOff>71438</xdr:rowOff>
    </xdr:from>
    <xdr:to>
      <xdr:col>1</xdr:col>
      <xdr:colOff>1750218</xdr:colOff>
      <xdr:row>55</xdr:row>
      <xdr:rowOff>699845</xdr:rowOff>
    </xdr:to>
    <xdr:pic>
      <xdr:nvPicPr>
        <xdr:cNvPr id="170" name="Рисунок 169" descr="C:\Users\Aleksey\Desktop\54fc7a2cd3b41d3400c12adb560c2695.jpg"/>
        <xdr:cNvPicPr/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82" r="15317"/>
        <a:stretch/>
      </xdr:blipFill>
      <xdr:spPr bwMode="auto">
        <a:xfrm>
          <a:off x="1600994" y="53375719"/>
          <a:ext cx="1661318" cy="62840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172449</xdr:colOff>
      <xdr:row>56</xdr:row>
      <xdr:rowOff>54264</xdr:rowOff>
    </xdr:from>
    <xdr:to>
      <xdr:col>1</xdr:col>
      <xdr:colOff>1673935</xdr:colOff>
      <xdr:row>56</xdr:row>
      <xdr:rowOff>848015</xdr:rowOff>
    </xdr:to>
    <xdr:pic>
      <xdr:nvPicPr>
        <xdr:cNvPr id="171" name="Рисунок 170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697" b="26905"/>
        <a:stretch/>
      </xdr:blipFill>
      <xdr:spPr>
        <a:xfrm>
          <a:off x="1684543" y="54144358"/>
          <a:ext cx="1501486" cy="793751"/>
        </a:xfrm>
        <a:prstGeom prst="rect">
          <a:avLst/>
        </a:prstGeom>
      </xdr:spPr>
    </xdr:pic>
    <xdr:clientData/>
  </xdr:twoCellAnchor>
  <xdr:twoCellAnchor>
    <xdr:from>
      <xdr:col>1</xdr:col>
      <xdr:colOff>125413</xdr:colOff>
      <xdr:row>6</xdr:row>
      <xdr:rowOff>465661</xdr:rowOff>
    </xdr:from>
    <xdr:to>
      <xdr:col>1</xdr:col>
      <xdr:colOff>1909757</xdr:colOff>
      <xdr:row>6</xdr:row>
      <xdr:rowOff>960520</xdr:rowOff>
    </xdr:to>
    <xdr:pic>
      <xdr:nvPicPr>
        <xdr:cNvPr id="53" name="Рисунок 52" descr="http://www.lynx-group.ru/pic/bx-series/1352193629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07" y="5287692"/>
          <a:ext cx="1784344" cy="494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548436</xdr:colOff>
      <xdr:row>5</xdr:row>
      <xdr:rowOff>821368</xdr:rowOff>
    </xdr:from>
    <xdr:to>
      <xdr:col>1</xdr:col>
      <xdr:colOff>1483618</xdr:colOff>
      <xdr:row>6</xdr:row>
      <xdr:rowOff>451019</xdr:rowOff>
    </xdr:to>
    <xdr:pic>
      <xdr:nvPicPr>
        <xdr:cNvPr id="54" name="Рисунок 53" descr="http://www.lynx-group.ru/pic/bx-series/1338800895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60530" y="4333712"/>
          <a:ext cx="935182" cy="939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241300</xdr:colOff>
      <xdr:row>5</xdr:row>
      <xdr:rowOff>50800</xdr:rowOff>
    </xdr:from>
    <xdr:to>
      <xdr:col>1</xdr:col>
      <xdr:colOff>1728354</xdr:colOff>
      <xdr:row>5</xdr:row>
      <xdr:rowOff>815686</xdr:rowOff>
    </xdr:to>
    <xdr:pic>
      <xdr:nvPicPr>
        <xdr:cNvPr id="55" name="Рисунок 54" descr="C:\Users\Aleksey\Desktop\655.jpg"/>
        <xdr:cNvPicPr/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350" b="17648"/>
        <a:stretch/>
      </xdr:blipFill>
      <xdr:spPr bwMode="auto">
        <a:xfrm>
          <a:off x="1753394" y="5849144"/>
          <a:ext cx="1487054" cy="76488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130970</xdr:colOff>
      <xdr:row>61</xdr:row>
      <xdr:rowOff>444499</xdr:rowOff>
    </xdr:from>
    <xdr:to>
      <xdr:col>1</xdr:col>
      <xdr:colOff>1952625</xdr:colOff>
      <xdr:row>61</xdr:row>
      <xdr:rowOff>2266154</xdr:rowOff>
    </xdr:to>
    <xdr:pic>
      <xdr:nvPicPr>
        <xdr:cNvPr id="56" name="Рисунок 55" descr="IMG_5376.JPG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643064" y="8564562"/>
          <a:ext cx="1821655" cy="1821655"/>
        </a:xfrm>
        <a:prstGeom prst="rect">
          <a:avLst/>
        </a:prstGeom>
      </xdr:spPr>
    </xdr:pic>
    <xdr:clientData/>
  </xdr:twoCellAnchor>
  <xdr:twoCellAnchor>
    <xdr:from>
      <xdr:col>1</xdr:col>
      <xdr:colOff>333363</xdr:colOff>
      <xdr:row>57</xdr:row>
      <xdr:rowOff>634355</xdr:rowOff>
    </xdr:from>
    <xdr:to>
      <xdr:col>1</xdr:col>
      <xdr:colOff>1872372</xdr:colOff>
      <xdr:row>57</xdr:row>
      <xdr:rowOff>1182761</xdr:rowOff>
    </xdr:to>
    <xdr:pic>
      <xdr:nvPicPr>
        <xdr:cNvPr id="57" name="Рисунок 56" descr="C:\Users\Admin\Desktop\468b.jpg"/>
        <xdr:cNvPicPr/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61" r="41380"/>
        <a:stretch/>
      </xdr:blipFill>
      <xdr:spPr bwMode="auto">
        <a:xfrm rot="5400000">
          <a:off x="2340759" y="54169616"/>
          <a:ext cx="548406" cy="15390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535781</xdr:colOff>
      <xdr:row>58</xdr:row>
      <xdr:rowOff>35719</xdr:rowOff>
    </xdr:from>
    <xdr:to>
      <xdr:col>1</xdr:col>
      <xdr:colOff>1488281</xdr:colOff>
      <xdr:row>58</xdr:row>
      <xdr:rowOff>988219</xdr:rowOff>
    </xdr:to>
    <xdr:pic>
      <xdr:nvPicPr>
        <xdr:cNvPr id="60" name="Рисунок 59" descr="761525_1.jpg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047875" y="57090469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500065</xdr:colOff>
      <xdr:row>59</xdr:row>
      <xdr:rowOff>23815</xdr:rowOff>
    </xdr:from>
    <xdr:to>
      <xdr:col>1</xdr:col>
      <xdr:colOff>1512096</xdr:colOff>
      <xdr:row>59</xdr:row>
      <xdr:rowOff>1035846</xdr:rowOff>
    </xdr:to>
    <xdr:pic>
      <xdr:nvPicPr>
        <xdr:cNvPr id="61" name="Рисунок 60" descr="2095.750x0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12159" y="58150128"/>
          <a:ext cx="1012031" cy="101203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464344</xdr:colOff>
      <xdr:row>60</xdr:row>
      <xdr:rowOff>35718</xdr:rowOff>
    </xdr:from>
    <xdr:to>
      <xdr:col>1</xdr:col>
      <xdr:colOff>1464469</xdr:colOff>
      <xdr:row>60</xdr:row>
      <xdr:rowOff>1035843</xdr:rowOff>
    </xdr:to>
    <xdr:pic>
      <xdr:nvPicPr>
        <xdr:cNvPr id="62" name="Рисунок 61" descr="100001327-800x800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1976438" y="59233593"/>
          <a:ext cx="1000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W6"/>
  <sheetViews>
    <sheetView tabSelected="1" zoomScale="75" zoomScaleNormal="75" workbookViewId="0">
      <selection activeCell="R1" sqref="R1:W1048576"/>
    </sheetView>
  </sheetViews>
  <sheetFormatPr defaultRowHeight="15"/>
  <cols>
    <col min="1" max="1" width="11.7109375" style="6" customWidth="1"/>
    <col min="2" max="2" width="8.7109375" style="6" customWidth="1"/>
    <col min="3" max="3" width="8.140625" style="6" customWidth="1"/>
    <col min="4" max="4" width="4.28515625" style="6" customWidth="1"/>
    <col min="5" max="5" width="12" style="6" customWidth="1"/>
    <col min="6" max="6" width="7.5703125" style="6" customWidth="1"/>
    <col min="7" max="7" width="19.5703125" style="6" customWidth="1"/>
    <col min="8" max="8" width="10.7109375" style="6" customWidth="1"/>
    <col min="9" max="9" width="25.140625" style="6" customWidth="1"/>
    <col min="10" max="10" width="9.140625" style="6"/>
    <col min="11" max="11" width="21.85546875" style="6" customWidth="1"/>
    <col min="12" max="12" width="18.28515625" style="6" customWidth="1"/>
    <col min="13" max="13" width="14.5703125" style="6" customWidth="1"/>
    <col min="14" max="14" width="14" style="6" customWidth="1"/>
    <col min="15" max="15" width="17.7109375" style="6" hidden="1" customWidth="1"/>
    <col min="16" max="16" width="3.42578125" style="5" hidden="1" customWidth="1"/>
    <col min="17" max="17" width="13.85546875" style="5" customWidth="1"/>
    <col min="18" max="18" width="9.7109375" style="6" hidden="1" customWidth="1"/>
    <col min="19" max="20" width="5.28515625" style="6" hidden="1" customWidth="1"/>
    <col min="21" max="21" width="2.5703125" style="6" hidden="1" customWidth="1"/>
    <col min="22" max="22" width="10.85546875" style="6" hidden="1" customWidth="1"/>
    <col min="23" max="23" width="5.28515625" style="6" hidden="1" customWidth="1"/>
    <col min="24" max="16384" width="9.140625" style="6"/>
  </cols>
  <sheetData>
    <row r="1" spans="1:23" s="4" customFormat="1" ht="117" customHeight="1">
      <c r="A1" s="118" t="s">
        <v>489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P1" s="5"/>
      <c r="Q1" s="5"/>
    </row>
    <row r="2" spans="1:23" ht="32.25" customHeight="1">
      <c r="A2" s="121" t="s">
        <v>467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R2" s="6" t="s">
        <v>524</v>
      </c>
      <c r="V2" s="6" t="s">
        <v>525</v>
      </c>
    </row>
    <row r="3" spans="1:23" ht="18.75" customHeight="1">
      <c r="A3" s="3">
        <v>1</v>
      </c>
      <c r="B3" s="120" t="s">
        <v>169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Q3" s="113"/>
      <c r="R3" s="114">
        <v>1.03</v>
      </c>
      <c r="S3" s="114">
        <v>1.1399999999999999</v>
      </c>
      <c r="T3" s="114">
        <v>1.41</v>
      </c>
      <c r="U3" s="6">
        <v>5</v>
      </c>
      <c r="V3" s="6">
        <v>1.05</v>
      </c>
      <c r="W3" s="6">
        <v>1.3</v>
      </c>
    </row>
    <row r="4" spans="1:23" ht="18.75" customHeight="1">
      <c r="A4" s="3">
        <v>2</v>
      </c>
      <c r="B4" s="120" t="s">
        <v>170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23" ht="18.75" customHeight="1">
      <c r="A5" s="3">
        <v>3</v>
      </c>
      <c r="B5" s="120" t="s">
        <v>171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23" ht="18.75" customHeight="1">
      <c r="A6" s="3">
        <v>4</v>
      </c>
      <c r="B6" s="120" t="s">
        <v>172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</sheetData>
  <sheetProtection algorithmName="SHA-512" hashValue="QEizJG84FqAN4WprftV9IrJjJQPN3ipI6laiB1OpmmBVPQQa/SZAUCifyUFCxXjx6hhCY7yYyBK3F789gqQc6Q==" saltValue="5XgFEOHkg/1D/KoYK4TPTA==" spinCount="100000" sheet="1" objects="1" scenarios="1"/>
  <mergeCells count="6">
    <mergeCell ref="A1:N1"/>
    <mergeCell ref="B3:N3"/>
    <mergeCell ref="B4:N4"/>
    <mergeCell ref="B5:N5"/>
    <mergeCell ref="B6:N6"/>
    <mergeCell ref="A2:O2"/>
  </mergeCells>
  <hyperlinks>
    <hyperlink ref="B3:I3" location="Лист2!R6C1" display=" Модули для бегущих строк Outdoor DIP"/>
    <hyperlink ref="B3:N3" location="Модули!A1" display="Модули для светодиодных бегущих строк и экранов"/>
    <hyperlink ref="B6:N6" location="Комплектующие!A1" display="Прочие комплектующие для светодиодных бегущих строк и экранов"/>
    <hyperlink ref="B4:N4" location="'Контроллеры и Хабы'!A1" display="Контроллеры и хабы для светодиодных бегущих строк и экранов"/>
    <hyperlink ref="B5:N5" location="Драйверы!A1" display="Источники питания для светодиодных бегущих строк и экранов"/>
  </hyperlinks>
  <pageMargins left="0.25" right="0.25" top="0.75" bottom="0.75" header="0.3" footer="0.3"/>
  <pageSetup paperSize="9" scale="55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AC33"/>
  <sheetViews>
    <sheetView topLeftCell="C1" zoomScale="80" zoomScaleNormal="80" workbookViewId="0">
      <selection activeCell="S5" sqref="S5:S33"/>
    </sheetView>
  </sheetViews>
  <sheetFormatPr defaultRowHeight="15"/>
  <cols>
    <col min="1" max="1" width="16.28515625" style="10" bestFit="1" customWidth="1"/>
    <col min="2" max="2" width="34" style="1" customWidth="1"/>
    <col min="3" max="3" width="41.5703125" style="1" customWidth="1"/>
    <col min="4" max="4" width="20.85546875" style="1" bestFit="1" customWidth="1"/>
    <col min="5" max="5" width="10.7109375" style="1" customWidth="1"/>
    <col min="6" max="6" width="15.42578125" style="1" customWidth="1"/>
    <col min="7" max="7" width="29.28515625" style="1" customWidth="1"/>
    <col min="8" max="8" width="20.7109375" style="1" hidden="1" customWidth="1"/>
    <col min="9" max="9" width="16.7109375" style="1" hidden="1" customWidth="1"/>
    <col min="10" max="10" width="11.5703125" style="1" hidden="1" customWidth="1"/>
    <col min="11" max="11" width="10.85546875" style="1" hidden="1" customWidth="1"/>
    <col min="12" max="12" width="17.7109375" style="2" hidden="1" customWidth="1"/>
    <col min="13" max="13" width="9.5703125" style="1" hidden="1" customWidth="1"/>
    <col min="14" max="14" width="7.42578125" style="1" hidden="1" customWidth="1"/>
    <col min="15" max="15" width="6.42578125" style="1" hidden="1" customWidth="1"/>
    <col min="16" max="16" width="5.5703125" style="1" hidden="1" customWidth="1"/>
    <col min="17" max="17" width="8.85546875" style="1" hidden="1" customWidth="1"/>
    <col min="18" max="18" width="8.85546875" style="1" bestFit="1" customWidth="1"/>
    <col min="19" max="19" width="11.28515625" style="1" bestFit="1" customWidth="1"/>
    <col min="20" max="21" width="9.5703125" style="117" hidden="1" customWidth="1"/>
    <col min="22" max="22" width="11.42578125" style="117" hidden="1" customWidth="1"/>
    <col min="23" max="24" width="5" style="1" hidden="1" customWidth="1"/>
    <col min="25" max="26" width="12.85546875" style="12" hidden="1" customWidth="1"/>
    <col min="27" max="28" width="0" style="1" hidden="1" customWidth="1"/>
    <col min="29" max="29" width="12.85546875" style="12" bestFit="1" customWidth="1"/>
    <col min="30" max="16384" width="9.140625" style="1"/>
  </cols>
  <sheetData>
    <row r="1" spans="1:29" s="7" customFormat="1" ht="35.25" customHeight="1">
      <c r="A1" s="140" t="s">
        <v>173</v>
      </c>
      <c r="B1" s="140"/>
      <c r="C1" s="14"/>
      <c r="D1" s="14"/>
      <c r="E1" s="14"/>
      <c r="F1" s="15"/>
      <c r="G1" s="16"/>
      <c r="H1" s="17"/>
      <c r="I1" s="17"/>
      <c r="J1" s="17"/>
      <c r="K1" s="17"/>
      <c r="L1" s="17"/>
      <c r="T1" s="114"/>
      <c r="U1" s="114"/>
      <c r="V1" s="114"/>
      <c r="Y1" s="18"/>
      <c r="Z1" s="18"/>
      <c r="AC1" s="18"/>
    </row>
    <row r="2" spans="1:29" ht="35.25" customHeight="1">
      <c r="A2" s="141" t="s">
        <v>70</v>
      </c>
      <c r="B2" s="141"/>
      <c r="C2" s="141"/>
      <c r="D2" s="141"/>
      <c r="E2" s="141"/>
      <c r="F2" s="141"/>
      <c r="G2" s="141"/>
      <c r="H2" s="141"/>
      <c r="I2" s="141"/>
      <c r="J2" s="141"/>
      <c r="K2" s="19"/>
      <c r="L2" s="20"/>
      <c r="M2" s="7"/>
      <c r="N2" s="7"/>
      <c r="O2" s="7"/>
      <c r="P2" s="7"/>
      <c r="Q2" s="7"/>
      <c r="R2" s="7"/>
      <c r="S2" s="7"/>
      <c r="T2" s="114"/>
      <c r="U2" s="114"/>
      <c r="V2" s="114"/>
      <c r="W2" s="114">
        <f>Содержание!R3</f>
        <v>1.03</v>
      </c>
      <c r="X2" s="114">
        <f>Содержание!S3</f>
        <v>1.1399999999999999</v>
      </c>
      <c r="Y2" s="114">
        <f>Содержание!T3</f>
        <v>1.41</v>
      </c>
      <c r="Z2" s="114">
        <f>Содержание!U3</f>
        <v>5</v>
      </c>
      <c r="AA2" s="114">
        <f>Содержание!V3</f>
        <v>1.05</v>
      </c>
      <c r="AB2" s="114">
        <f>Содержание!W3</f>
        <v>1.3</v>
      </c>
      <c r="AC2" s="114"/>
    </row>
    <row r="3" spans="1:29" ht="29.25" customHeight="1">
      <c r="A3" s="142" t="s">
        <v>288</v>
      </c>
      <c r="B3" s="142"/>
      <c r="C3" s="142"/>
      <c r="D3" s="142"/>
      <c r="E3" s="142"/>
      <c r="F3" s="142"/>
      <c r="G3" s="142"/>
      <c r="H3" s="142"/>
      <c r="I3" s="142"/>
      <c r="J3" s="142"/>
      <c r="K3" s="19"/>
      <c r="L3" s="20"/>
      <c r="M3" s="7"/>
      <c r="N3" s="7"/>
      <c r="O3" s="7"/>
      <c r="P3" s="7"/>
      <c r="Q3" s="7"/>
      <c r="R3" s="7"/>
      <c r="S3" s="7"/>
      <c r="T3" s="114"/>
      <c r="U3" s="114"/>
      <c r="V3" s="114"/>
      <c r="W3" s="7"/>
      <c r="X3" s="7"/>
      <c r="Y3" s="7"/>
      <c r="Z3" s="7"/>
      <c r="AC3" s="7"/>
    </row>
    <row r="4" spans="1:29" ht="32.25" customHeight="1">
      <c r="A4" s="22" t="s">
        <v>174</v>
      </c>
      <c r="B4" s="22" t="s">
        <v>0</v>
      </c>
      <c r="C4" s="23" t="s">
        <v>36</v>
      </c>
      <c r="D4" s="22" t="s">
        <v>30</v>
      </c>
      <c r="E4" s="22" t="s">
        <v>32</v>
      </c>
      <c r="F4" s="22" t="s">
        <v>1</v>
      </c>
      <c r="G4" s="22" t="s">
        <v>4</v>
      </c>
      <c r="H4" s="22" t="s">
        <v>61</v>
      </c>
      <c r="I4" s="22" t="s">
        <v>465</v>
      </c>
      <c r="J4" s="22" t="s">
        <v>63</v>
      </c>
      <c r="K4" s="24"/>
      <c r="L4" s="25" t="s">
        <v>35</v>
      </c>
      <c r="M4" s="15">
        <f>IF(J4&gt;1,1,0)</f>
        <v>1</v>
      </c>
      <c r="N4" s="15" t="str">
        <f>IF(M4=1,J4,0)</f>
        <v>ОПТ2</v>
      </c>
      <c r="O4" s="15" t="str">
        <f>IFERROR(SUM(N4*1)," ")</f>
        <v xml:space="preserve"> </v>
      </c>
      <c r="P4" s="7" t="str">
        <f>IF(O4=0," ",O4)</f>
        <v xml:space="preserve"> </v>
      </c>
      <c r="Q4" s="56" t="s">
        <v>63</v>
      </c>
      <c r="R4" s="56" t="s">
        <v>62</v>
      </c>
      <c r="S4" s="56" t="s">
        <v>523</v>
      </c>
      <c r="T4" s="115" t="s">
        <v>63</v>
      </c>
      <c r="U4" s="115" t="s">
        <v>62</v>
      </c>
      <c r="V4" s="115" t="s">
        <v>523</v>
      </c>
      <c r="W4" s="7"/>
      <c r="X4" s="7"/>
      <c r="Y4" s="7"/>
      <c r="Z4" s="7"/>
      <c r="AC4" s="7"/>
    </row>
    <row r="5" spans="1:29" ht="72.75" customHeight="1">
      <c r="A5" s="26" t="s">
        <v>284</v>
      </c>
      <c r="B5" s="27"/>
      <c r="C5" s="28" t="s">
        <v>283</v>
      </c>
      <c r="D5" s="29" t="s">
        <v>67</v>
      </c>
      <c r="E5" s="30">
        <v>0.25</v>
      </c>
      <c r="F5" s="29" t="s">
        <v>5</v>
      </c>
      <c r="G5" s="31" t="s">
        <v>6</v>
      </c>
      <c r="H5" s="32">
        <f>J5*1.35</f>
        <v>337.5</v>
      </c>
      <c r="I5" s="33">
        <f>J5*1.1</f>
        <v>275</v>
      </c>
      <c r="J5" s="34">
        <v>250</v>
      </c>
      <c r="K5" s="35">
        <f t="shared" ref="K5:K15" si="0">L5*1.1</f>
        <v>261.25</v>
      </c>
      <c r="L5" s="36">
        <f>J5*0.95</f>
        <v>237.5</v>
      </c>
      <c r="M5" s="15">
        <f t="shared" ref="M5:M33" si="1">IF(J5&gt;1,1,0)</f>
        <v>1</v>
      </c>
      <c r="N5" s="15">
        <f t="shared" ref="N5:N33" si="2">IF(M5=1,J5,0)</f>
        <v>250</v>
      </c>
      <c r="O5" s="15">
        <f t="shared" ref="O5:O33" si="3">IFERROR(SUM(N5*1)," ")</f>
        <v>250</v>
      </c>
      <c r="P5" s="7">
        <f t="shared" ref="P5:P33" si="4">IF(O5=0," ",O5)</f>
        <v>250</v>
      </c>
      <c r="Q5" s="112">
        <f>IFERROR(SUM($P5*$W$2)," ")</f>
        <v>257.5</v>
      </c>
      <c r="R5" s="112">
        <f>IFERROR(SUM($P5*$X$2)," ")</f>
        <v>285</v>
      </c>
      <c r="S5" s="112">
        <f>IFERROR(SUM($P5*$Y$2)," ")</f>
        <v>352.5</v>
      </c>
      <c r="T5" s="116">
        <f>IFERROR(SUM($P5-$P5/100*$Z$2)," ")</f>
        <v>237.5</v>
      </c>
      <c r="U5" s="116">
        <f>IFERROR(SUM($P5*$AA$2)," ")</f>
        <v>262.5</v>
      </c>
      <c r="V5" s="116">
        <f>IFERROR(SUM($P5*$AB$2)," ")</f>
        <v>325</v>
      </c>
      <c r="Y5" s="21" t="s">
        <v>50</v>
      </c>
      <c r="Z5" s="21" t="s">
        <v>50</v>
      </c>
      <c r="AC5" s="21" t="s">
        <v>50</v>
      </c>
    </row>
    <row r="6" spans="1:29" ht="27" customHeight="1">
      <c r="A6" s="137" t="s">
        <v>273</v>
      </c>
      <c r="B6" s="144"/>
      <c r="C6" s="143" t="s">
        <v>272</v>
      </c>
      <c r="D6" s="145" t="s">
        <v>67</v>
      </c>
      <c r="E6" s="146">
        <v>0.25</v>
      </c>
      <c r="F6" s="145" t="s">
        <v>5</v>
      </c>
      <c r="G6" s="38" t="s">
        <v>9</v>
      </c>
      <c r="H6" s="32">
        <f>J6*1.35</f>
        <v>668.25</v>
      </c>
      <c r="I6" s="33">
        <f>J6*1.1</f>
        <v>544.5</v>
      </c>
      <c r="J6" s="34">
        <v>495</v>
      </c>
      <c r="K6" s="39">
        <f t="shared" si="0"/>
        <v>517.27500000000009</v>
      </c>
      <c r="L6" s="40">
        <f t="shared" ref="L6:L19" si="5">J6*0.95</f>
        <v>470.25</v>
      </c>
      <c r="M6" s="15">
        <f t="shared" si="1"/>
        <v>1</v>
      </c>
      <c r="N6" s="15">
        <f t="shared" si="2"/>
        <v>495</v>
      </c>
      <c r="O6" s="15">
        <f t="shared" si="3"/>
        <v>495</v>
      </c>
      <c r="P6" s="7">
        <f t="shared" si="4"/>
        <v>495</v>
      </c>
      <c r="Q6" s="112">
        <f t="shared" ref="Q6:Q33" si="6">IFERROR(SUM($P6*$W$2)," ")</f>
        <v>509.85</v>
      </c>
      <c r="R6" s="112">
        <f t="shared" ref="R6:R33" si="7">IFERROR(SUM($P6*$X$2)," ")</f>
        <v>564.29999999999995</v>
      </c>
      <c r="S6" s="112">
        <f t="shared" ref="S6:S33" si="8">IFERROR(SUM($P6*$Y$2)," ")</f>
        <v>697.94999999999993</v>
      </c>
      <c r="T6" s="116">
        <f t="shared" ref="T6:T33" si="9">IFERROR(SUM($P6-$P6/100*$Z$2)," ")</f>
        <v>470.25</v>
      </c>
      <c r="U6" s="116">
        <f t="shared" ref="U6:U33" si="10">IFERROR(SUM($P6*$AA$2)," ")</f>
        <v>519.75</v>
      </c>
      <c r="V6" s="116">
        <f t="shared" ref="V6:V33" si="11">IFERROR(SUM($P6*$AB$2)," ")</f>
        <v>643.5</v>
      </c>
      <c r="Y6" s="21"/>
      <c r="Z6" s="21"/>
      <c r="AC6" s="21"/>
    </row>
    <row r="7" spans="1:29" ht="35.25" customHeight="1">
      <c r="A7" s="137"/>
      <c r="B7" s="144"/>
      <c r="C7" s="143"/>
      <c r="D7" s="145"/>
      <c r="E7" s="146"/>
      <c r="F7" s="145"/>
      <c r="G7" s="31" t="s">
        <v>6</v>
      </c>
      <c r="H7" s="32">
        <f>J7*1.35</f>
        <v>607.5</v>
      </c>
      <c r="I7" s="33">
        <f>J7*1.1</f>
        <v>495.00000000000006</v>
      </c>
      <c r="J7" s="34">
        <v>450</v>
      </c>
      <c r="K7" s="35">
        <f t="shared" ref="K7" si="12">L7*1.1</f>
        <v>470.25000000000006</v>
      </c>
      <c r="L7" s="36">
        <f t="shared" ref="L7" si="13">J7*0.95</f>
        <v>427.5</v>
      </c>
      <c r="M7" s="15">
        <f t="shared" si="1"/>
        <v>1</v>
      </c>
      <c r="N7" s="15">
        <f t="shared" si="2"/>
        <v>450</v>
      </c>
      <c r="O7" s="15">
        <f t="shared" si="3"/>
        <v>450</v>
      </c>
      <c r="P7" s="7">
        <f t="shared" si="4"/>
        <v>450</v>
      </c>
      <c r="Q7" s="112">
        <f t="shared" si="6"/>
        <v>463.5</v>
      </c>
      <c r="R7" s="112">
        <f t="shared" si="7"/>
        <v>513</v>
      </c>
      <c r="S7" s="112">
        <f t="shared" si="8"/>
        <v>634.5</v>
      </c>
      <c r="T7" s="116">
        <f t="shared" si="9"/>
        <v>427.5</v>
      </c>
      <c r="U7" s="116">
        <f t="shared" si="10"/>
        <v>472.5</v>
      </c>
      <c r="V7" s="116">
        <f t="shared" si="11"/>
        <v>585</v>
      </c>
      <c r="Y7" s="21" t="s">
        <v>50</v>
      </c>
      <c r="Z7" s="21" t="s">
        <v>50</v>
      </c>
      <c r="AC7" s="21" t="s">
        <v>50</v>
      </c>
    </row>
    <row r="8" spans="1:29" ht="24" customHeight="1">
      <c r="A8" s="137"/>
      <c r="B8" s="144"/>
      <c r="C8" s="143"/>
      <c r="D8" s="145"/>
      <c r="E8" s="146"/>
      <c r="F8" s="145"/>
      <c r="G8" s="41" t="s">
        <v>8</v>
      </c>
      <c r="H8" s="32">
        <f t="shared" ref="H8:H19" si="14">J8*1.35</f>
        <v>727.65000000000009</v>
      </c>
      <c r="I8" s="33">
        <f t="shared" ref="I8:I19" si="15">J8*1.1</f>
        <v>592.90000000000009</v>
      </c>
      <c r="J8" s="34">
        <v>539</v>
      </c>
      <c r="K8" s="39">
        <f t="shared" si="0"/>
        <v>563.255</v>
      </c>
      <c r="L8" s="40">
        <f t="shared" si="5"/>
        <v>512.04999999999995</v>
      </c>
      <c r="M8" s="15">
        <f t="shared" si="1"/>
        <v>1</v>
      </c>
      <c r="N8" s="15">
        <f t="shared" si="2"/>
        <v>539</v>
      </c>
      <c r="O8" s="15">
        <f t="shared" si="3"/>
        <v>539</v>
      </c>
      <c r="P8" s="7">
        <f t="shared" si="4"/>
        <v>539</v>
      </c>
      <c r="Q8" s="112">
        <f t="shared" si="6"/>
        <v>555.16999999999996</v>
      </c>
      <c r="R8" s="112">
        <f t="shared" si="7"/>
        <v>614.45999999999992</v>
      </c>
      <c r="S8" s="112">
        <f t="shared" si="8"/>
        <v>759.99</v>
      </c>
      <c r="T8" s="116">
        <f t="shared" si="9"/>
        <v>512.04999999999995</v>
      </c>
      <c r="U8" s="116">
        <f t="shared" si="10"/>
        <v>565.95000000000005</v>
      </c>
      <c r="V8" s="116">
        <f t="shared" si="11"/>
        <v>700.7</v>
      </c>
      <c r="Y8" s="21"/>
      <c r="Z8" s="21"/>
      <c r="AC8" s="21"/>
    </row>
    <row r="9" spans="1:29" ht="24" customHeight="1">
      <c r="A9" s="137"/>
      <c r="B9" s="144"/>
      <c r="C9" s="143"/>
      <c r="D9" s="145"/>
      <c r="E9" s="146"/>
      <c r="F9" s="145"/>
      <c r="G9" s="42" t="s">
        <v>7</v>
      </c>
      <c r="H9" s="32">
        <f t="shared" si="14"/>
        <v>670.95</v>
      </c>
      <c r="I9" s="33">
        <f t="shared" si="15"/>
        <v>546.70000000000005</v>
      </c>
      <c r="J9" s="34">
        <v>497</v>
      </c>
      <c r="K9" s="39">
        <f t="shared" si="0"/>
        <v>519.36500000000001</v>
      </c>
      <c r="L9" s="40">
        <f t="shared" si="5"/>
        <v>472.15</v>
      </c>
      <c r="M9" s="15">
        <f t="shared" si="1"/>
        <v>1</v>
      </c>
      <c r="N9" s="15">
        <f t="shared" si="2"/>
        <v>497</v>
      </c>
      <c r="O9" s="15">
        <f t="shared" si="3"/>
        <v>497</v>
      </c>
      <c r="P9" s="7">
        <f t="shared" si="4"/>
        <v>497</v>
      </c>
      <c r="Q9" s="112">
        <f t="shared" si="6"/>
        <v>511.91</v>
      </c>
      <c r="R9" s="112">
        <f t="shared" si="7"/>
        <v>566.57999999999993</v>
      </c>
      <c r="S9" s="112">
        <f t="shared" si="8"/>
        <v>700.77</v>
      </c>
      <c r="T9" s="116">
        <f t="shared" si="9"/>
        <v>472.15</v>
      </c>
      <c r="U9" s="116">
        <f t="shared" si="10"/>
        <v>521.85</v>
      </c>
      <c r="V9" s="116">
        <f t="shared" si="11"/>
        <v>646.1</v>
      </c>
      <c r="Y9" s="21"/>
      <c r="Z9" s="21"/>
      <c r="AC9" s="21"/>
    </row>
    <row r="10" spans="1:29" ht="27.75" customHeight="1">
      <c r="A10" s="124" t="s">
        <v>275</v>
      </c>
      <c r="B10" s="127"/>
      <c r="C10" s="130" t="s">
        <v>274</v>
      </c>
      <c r="D10" s="133" t="s">
        <v>67</v>
      </c>
      <c r="E10" s="122">
        <v>0.25</v>
      </c>
      <c r="F10" s="133" t="s">
        <v>5</v>
      </c>
      <c r="G10" s="42" t="s">
        <v>7</v>
      </c>
      <c r="H10" s="32">
        <f t="shared" si="14"/>
        <v>1147.5</v>
      </c>
      <c r="I10" s="33">
        <f t="shared" si="15"/>
        <v>935.00000000000011</v>
      </c>
      <c r="J10" s="34">
        <v>850</v>
      </c>
      <c r="K10" s="39">
        <f t="shared" si="0"/>
        <v>888.25000000000011</v>
      </c>
      <c r="L10" s="40">
        <f t="shared" si="5"/>
        <v>807.5</v>
      </c>
      <c r="M10" s="15">
        <f t="shared" si="1"/>
        <v>1</v>
      </c>
      <c r="N10" s="15">
        <f t="shared" si="2"/>
        <v>850</v>
      </c>
      <c r="O10" s="15">
        <f t="shared" si="3"/>
        <v>850</v>
      </c>
      <c r="P10" s="7">
        <f t="shared" si="4"/>
        <v>850</v>
      </c>
      <c r="Q10" s="112">
        <f t="shared" si="6"/>
        <v>875.5</v>
      </c>
      <c r="R10" s="112">
        <f t="shared" si="7"/>
        <v>968.99999999999989</v>
      </c>
      <c r="S10" s="112">
        <f t="shared" si="8"/>
        <v>1198.5</v>
      </c>
      <c r="T10" s="116">
        <f t="shared" si="9"/>
        <v>807.5</v>
      </c>
      <c r="U10" s="116">
        <f t="shared" si="10"/>
        <v>892.5</v>
      </c>
      <c r="V10" s="116">
        <f t="shared" si="11"/>
        <v>1105</v>
      </c>
      <c r="Y10" s="21"/>
      <c r="Z10" s="21"/>
      <c r="AC10" s="21"/>
    </row>
    <row r="11" spans="1:29" ht="27.75" customHeight="1">
      <c r="A11" s="125"/>
      <c r="B11" s="128"/>
      <c r="C11" s="131"/>
      <c r="D11" s="134"/>
      <c r="E11" s="136"/>
      <c r="F11" s="134"/>
      <c r="G11" s="38" t="s">
        <v>9</v>
      </c>
      <c r="H11" s="32">
        <f t="shared" si="14"/>
        <v>1147.5</v>
      </c>
      <c r="I11" s="33">
        <f t="shared" si="15"/>
        <v>935.00000000000011</v>
      </c>
      <c r="J11" s="34">
        <v>850</v>
      </c>
      <c r="K11" s="39">
        <f t="shared" si="0"/>
        <v>888.25000000000011</v>
      </c>
      <c r="L11" s="40">
        <f t="shared" si="5"/>
        <v>807.5</v>
      </c>
      <c r="M11" s="15">
        <f t="shared" si="1"/>
        <v>1</v>
      </c>
      <c r="N11" s="15">
        <f t="shared" si="2"/>
        <v>850</v>
      </c>
      <c r="O11" s="15">
        <f t="shared" si="3"/>
        <v>850</v>
      </c>
      <c r="P11" s="7">
        <f t="shared" si="4"/>
        <v>850</v>
      </c>
      <c r="Q11" s="112">
        <f t="shared" si="6"/>
        <v>875.5</v>
      </c>
      <c r="R11" s="112">
        <f t="shared" si="7"/>
        <v>968.99999999999989</v>
      </c>
      <c r="S11" s="112">
        <f t="shared" si="8"/>
        <v>1198.5</v>
      </c>
      <c r="T11" s="116">
        <f t="shared" si="9"/>
        <v>807.5</v>
      </c>
      <c r="U11" s="116">
        <f t="shared" si="10"/>
        <v>892.5</v>
      </c>
      <c r="V11" s="116">
        <f t="shared" si="11"/>
        <v>1105</v>
      </c>
      <c r="Y11" s="21"/>
      <c r="Z11" s="21"/>
      <c r="AC11" s="21"/>
    </row>
    <row r="12" spans="1:29" ht="28.5" customHeight="1">
      <c r="A12" s="125"/>
      <c r="B12" s="128"/>
      <c r="C12" s="131"/>
      <c r="D12" s="134"/>
      <c r="E12" s="136"/>
      <c r="F12" s="134"/>
      <c r="G12" s="31" t="s">
        <v>6</v>
      </c>
      <c r="H12" s="32">
        <f>J12*1.35</f>
        <v>943.65000000000009</v>
      </c>
      <c r="I12" s="33">
        <f>J12*1.1</f>
        <v>768.90000000000009</v>
      </c>
      <c r="J12" s="34">
        <v>699</v>
      </c>
      <c r="K12" s="39"/>
      <c r="L12" s="40"/>
      <c r="M12" s="15">
        <f t="shared" si="1"/>
        <v>1</v>
      </c>
      <c r="N12" s="15">
        <f t="shared" si="2"/>
        <v>699</v>
      </c>
      <c r="O12" s="15">
        <f t="shared" si="3"/>
        <v>699</v>
      </c>
      <c r="P12" s="7">
        <f t="shared" si="4"/>
        <v>699</v>
      </c>
      <c r="Q12" s="112">
        <f t="shared" si="6"/>
        <v>719.97</v>
      </c>
      <c r="R12" s="112">
        <f t="shared" si="7"/>
        <v>796.8599999999999</v>
      </c>
      <c r="S12" s="112">
        <f t="shared" si="8"/>
        <v>985.58999999999992</v>
      </c>
      <c r="T12" s="116">
        <f t="shared" si="9"/>
        <v>664.05</v>
      </c>
      <c r="U12" s="116">
        <f t="shared" si="10"/>
        <v>733.95</v>
      </c>
      <c r="V12" s="116">
        <f t="shared" si="11"/>
        <v>908.7</v>
      </c>
      <c r="Y12" s="21"/>
      <c r="Z12" s="21"/>
      <c r="AC12" s="21"/>
    </row>
    <row r="13" spans="1:29" ht="31.5" customHeight="1">
      <c r="A13" s="126"/>
      <c r="B13" s="129"/>
      <c r="C13" s="132"/>
      <c r="D13" s="135"/>
      <c r="E13" s="123"/>
      <c r="F13" s="135"/>
      <c r="G13" s="41" t="s">
        <v>8</v>
      </c>
      <c r="H13" s="32">
        <f>J13*1.35</f>
        <v>1147.5</v>
      </c>
      <c r="I13" s="33">
        <f>J13*1.1</f>
        <v>935.00000000000011</v>
      </c>
      <c r="J13" s="34">
        <v>850</v>
      </c>
      <c r="K13" s="39"/>
      <c r="L13" s="40"/>
      <c r="M13" s="15">
        <f t="shared" si="1"/>
        <v>1</v>
      </c>
      <c r="N13" s="15">
        <f t="shared" si="2"/>
        <v>850</v>
      </c>
      <c r="O13" s="15">
        <f t="shared" si="3"/>
        <v>850</v>
      </c>
      <c r="P13" s="7">
        <f t="shared" si="4"/>
        <v>850</v>
      </c>
      <c r="Q13" s="112">
        <f t="shared" si="6"/>
        <v>875.5</v>
      </c>
      <c r="R13" s="112">
        <f t="shared" si="7"/>
        <v>968.99999999999989</v>
      </c>
      <c r="S13" s="112">
        <f t="shared" si="8"/>
        <v>1198.5</v>
      </c>
      <c r="T13" s="116">
        <f t="shared" si="9"/>
        <v>807.5</v>
      </c>
      <c r="U13" s="116">
        <f t="shared" si="10"/>
        <v>892.5</v>
      </c>
      <c r="V13" s="116">
        <f t="shared" si="11"/>
        <v>1105</v>
      </c>
      <c r="Y13" s="21"/>
      <c r="Z13" s="21"/>
      <c r="AC13" s="21"/>
    </row>
    <row r="14" spans="1:29" ht="45">
      <c r="A14" s="26" t="s">
        <v>282</v>
      </c>
      <c r="B14" s="127"/>
      <c r="C14" s="28" t="s">
        <v>280</v>
      </c>
      <c r="D14" s="29" t="s">
        <v>51</v>
      </c>
      <c r="E14" s="30">
        <v>0.25</v>
      </c>
      <c r="F14" s="29" t="s">
        <v>5</v>
      </c>
      <c r="G14" s="29" t="s">
        <v>255</v>
      </c>
      <c r="H14" s="32">
        <f t="shared" si="14"/>
        <v>378</v>
      </c>
      <c r="I14" s="33">
        <f t="shared" si="15"/>
        <v>308</v>
      </c>
      <c r="J14" s="34">
        <v>280</v>
      </c>
      <c r="K14" s="35">
        <f t="shared" si="0"/>
        <v>292.60000000000002</v>
      </c>
      <c r="L14" s="36">
        <f t="shared" si="5"/>
        <v>266</v>
      </c>
      <c r="M14" s="15">
        <f t="shared" si="1"/>
        <v>1</v>
      </c>
      <c r="N14" s="15">
        <f t="shared" si="2"/>
        <v>280</v>
      </c>
      <c r="O14" s="15">
        <f t="shared" si="3"/>
        <v>280</v>
      </c>
      <c r="P14" s="7">
        <f t="shared" si="4"/>
        <v>280</v>
      </c>
      <c r="Q14" s="112">
        <f t="shared" si="6"/>
        <v>288.40000000000003</v>
      </c>
      <c r="R14" s="112">
        <f t="shared" si="7"/>
        <v>319.2</v>
      </c>
      <c r="S14" s="112">
        <f t="shared" si="8"/>
        <v>394.79999999999995</v>
      </c>
      <c r="T14" s="116">
        <f t="shared" si="9"/>
        <v>266</v>
      </c>
      <c r="U14" s="116">
        <f t="shared" si="10"/>
        <v>294</v>
      </c>
      <c r="V14" s="116">
        <f t="shared" si="11"/>
        <v>364</v>
      </c>
      <c r="Y14" s="21" t="s">
        <v>50</v>
      </c>
      <c r="Z14" s="21" t="s">
        <v>50</v>
      </c>
      <c r="AC14" s="21" t="s">
        <v>50</v>
      </c>
    </row>
    <row r="15" spans="1:29" ht="45">
      <c r="A15" s="26" t="s">
        <v>281</v>
      </c>
      <c r="B15" s="128"/>
      <c r="C15" s="28" t="s">
        <v>271</v>
      </c>
      <c r="D15" s="29" t="s">
        <v>51</v>
      </c>
      <c r="E15" s="30">
        <v>0.25</v>
      </c>
      <c r="F15" s="29" t="s">
        <v>5</v>
      </c>
      <c r="G15" s="29" t="s">
        <v>255</v>
      </c>
      <c r="H15" s="32">
        <f t="shared" si="14"/>
        <v>648</v>
      </c>
      <c r="I15" s="33">
        <f t="shared" si="15"/>
        <v>528</v>
      </c>
      <c r="J15" s="34">
        <v>480</v>
      </c>
      <c r="K15" s="39">
        <f t="shared" si="0"/>
        <v>501.6</v>
      </c>
      <c r="L15" s="40">
        <f t="shared" si="5"/>
        <v>456</v>
      </c>
      <c r="M15" s="15">
        <f t="shared" si="1"/>
        <v>1</v>
      </c>
      <c r="N15" s="15">
        <f t="shared" si="2"/>
        <v>480</v>
      </c>
      <c r="O15" s="15">
        <f t="shared" si="3"/>
        <v>480</v>
      </c>
      <c r="P15" s="7">
        <f t="shared" si="4"/>
        <v>480</v>
      </c>
      <c r="Q15" s="112">
        <f t="shared" si="6"/>
        <v>494.40000000000003</v>
      </c>
      <c r="R15" s="112">
        <f t="shared" si="7"/>
        <v>547.19999999999993</v>
      </c>
      <c r="S15" s="112">
        <f t="shared" si="8"/>
        <v>676.8</v>
      </c>
      <c r="T15" s="116">
        <f t="shared" si="9"/>
        <v>456</v>
      </c>
      <c r="U15" s="116">
        <f t="shared" si="10"/>
        <v>504</v>
      </c>
      <c r="V15" s="116">
        <f t="shared" si="11"/>
        <v>624</v>
      </c>
      <c r="Y15" s="21"/>
      <c r="Z15" s="21"/>
      <c r="AC15" s="21"/>
    </row>
    <row r="16" spans="1:29" ht="45">
      <c r="A16" s="26" t="s">
        <v>277</v>
      </c>
      <c r="B16" s="129"/>
      <c r="C16" s="28" t="s">
        <v>276</v>
      </c>
      <c r="D16" s="29" t="s">
        <v>52</v>
      </c>
      <c r="E16" s="30">
        <v>0.25</v>
      </c>
      <c r="F16" s="29" t="s">
        <v>5</v>
      </c>
      <c r="G16" s="29" t="s">
        <v>255</v>
      </c>
      <c r="H16" s="32">
        <f t="shared" si="14"/>
        <v>1174.5</v>
      </c>
      <c r="I16" s="33">
        <f t="shared" si="15"/>
        <v>957.00000000000011</v>
      </c>
      <c r="J16" s="34">
        <v>870</v>
      </c>
      <c r="K16" s="35">
        <f>L16*1.1</f>
        <v>909.15000000000009</v>
      </c>
      <c r="L16" s="36">
        <f t="shared" si="5"/>
        <v>826.5</v>
      </c>
      <c r="M16" s="15">
        <f t="shared" si="1"/>
        <v>1</v>
      </c>
      <c r="N16" s="15">
        <f t="shared" si="2"/>
        <v>870</v>
      </c>
      <c r="O16" s="15">
        <f t="shared" si="3"/>
        <v>870</v>
      </c>
      <c r="P16" s="7">
        <f t="shared" si="4"/>
        <v>870</v>
      </c>
      <c r="Q16" s="112">
        <f t="shared" si="6"/>
        <v>896.1</v>
      </c>
      <c r="R16" s="112">
        <f t="shared" si="7"/>
        <v>991.8</v>
      </c>
      <c r="S16" s="112">
        <f t="shared" si="8"/>
        <v>1226.6999999999998</v>
      </c>
      <c r="T16" s="116">
        <f t="shared" si="9"/>
        <v>826.5</v>
      </c>
      <c r="U16" s="116">
        <f t="shared" si="10"/>
        <v>913.5</v>
      </c>
      <c r="V16" s="116">
        <f t="shared" si="11"/>
        <v>1131</v>
      </c>
      <c r="Y16" s="21"/>
      <c r="Z16" s="21"/>
      <c r="AC16" s="21"/>
    </row>
    <row r="17" spans="1:29" ht="45" customHeight="1">
      <c r="A17" s="124" t="s">
        <v>279</v>
      </c>
      <c r="B17" s="127"/>
      <c r="C17" s="130" t="s">
        <v>278</v>
      </c>
      <c r="D17" s="133" t="s">
        <v>43</v>
      </c>
      <c r="E17" s="122">
        <v>0.25</v>
      </c>
      <c r="F17" s="133" t="s">
        <v>5</v>
      </c>
      <c r="G17" s="43" t="s">
        <v>261</v>
      </c>
      <c r="H17" s="32">
        <f t="shared" si="14"/>
        <v>1066.5</v>
      </c>
      <c r="I17" s="33">
        <f t="shared" si="15"/>
        <v>869.00000000000011</v>
      </c>
      <c r="J17" s="34">
        <v>790</v>
      </c>
      <c r="K17" s="39">
        <f t="shared" ref="K17:K19" si="16">L17*1.1</f>
        <v>825.55000000000007</v>
      </c>
      <c r="L17" s="40">
        <f t="shared" si="5"/>
        <v>750.5</v>
      </c>
      <c r="M17" s="15">
        <f t="shared" si="1"/>
        <v>1</v>
      </c>
      <c r="N17" s="15">
        <f t="shared" si="2"/>
        <v>790</v>
      </c>
      <c r="O17" s="15">
        <f t="shared" si="3"/>
        <v>790</v>
      </c>
      <c r="P17" s="7">
        <f t="shared" si="4"/>
        <v>790</v>
      </c>
      <c r="Q17" s="112">
        <f t="shared" si="6"/>
        <v>813.7</v>
      </c>
      <c r="R17" s="112">
        <f t="shared" si="7"/>
        <v>900.59999999999991</v>
      </c>
      <c r="S17" s="112">
        <f t="shared" si="8"/>
        <v>1113.8999999999999</v>
      </c>
      <c r="T17" s="116">
        <f t="shared" si="9"/>
        <v>750.5</v>
      </c>
      <c r="U17" s="116">
        <f t="shared" si="10"/>
        <v>829.5</v>
      </c>
      <c r="V17" s="116">
        <f t="shared" si="11"/>
        <v>1027</v>
      </c>
      <c r="Y17" s="21"/>
      <c r="Z17" s="21"/>
      <c r="AC17" s="21"/>
    </row>
    <row r="18" spans="1:29" ht="45" customHeight="1">
      <c r="A18" s="126"/>
      <c r="B18" s="129"/>
      <c r="C18" s="132"/>
      <c r="D18" s="135"/>
      <c r="E18" s="123"/>
      <c r="F18" s="135"/>
      <c r="G18" s="44" t="s">
        <v>68</v>
      </c>
      <c r="H18" s="32">
        <f t="shared" si="14"/>
        <v>1093.5</v>
      </c>
      <c r="I18" s="33">
        <f t="shared" si="15"/>
        <v>891.00000000000011</v>
      </c>
      <c r="J18" s="34">
        <v>810</v>
      </c>
      <c r="K18" s="39">
        <f t="shared" si="16"/>
        <v>846.45</v>
      </c>
      <c r="L18" s="40">
        <f t="shared" si="5"/>
        <v>769.5</v>
      </c>
      <c r="M18" s="15">
        <f t="shared" si="1"/>
        <v>1</v>
      </c>
      <c r="N18" s="15">
        <f t="shared" si="2"/>
        <v>810</v>
      </c>
      <c r="O18" s="15">
        <f t="shared" si="3"/>
        <v>810</v>
      </c>
      <c r="P18" s="7">
        <f t="shared" si="4"/>
        <v>810</v>
      </c>
      <c r="Q18" s="112">
        <f t="shared" si="6"/>
        <v>834.30000000000007</v>
      </c>
      <c r="R18" s="112">
        <f t="shared" si="7"/>
        <v>923.4</v>
      </c>
      <c r="S18" s="112">
        <f t="shared" si="8"/>
        <v>1142.0999999999999</v>
      </c>
      <c r="T18" s="116">
        <f t="shared" si="9"/>
        <v>769.5</v>
      </c>
      <c r="U18" s="116">
        <f t="shared" si="10"/>
        <v>850.5</v>
      </c>
      <c r="V18" s="116">
        <f t="shared" si="11"/>
        <v>1053</v>
      </c>
      <c r="Y18" s="21" t="s">
        <v>196</v>
      </c>
      <c r="Z18" s="21" t="s">
        <v>196</v>
      </c>
      <c r="AC18" s="21" t="s">
        <v>196</v>
      </c>
    </row>
    <row r="19" spans="1:29" ht="81.75" customHeight="1">
      <c r="A19" s="26" t="s">
        <v>258</v>
      </c>
      <c r="B19" s="27"/>
      <c r="C19" s="28" t="s">
        <v>256</v>
      </c>
      <c r="D19" s="29" t="s">
        <v>31</v>
      </c>
      <c r="E19" s="30">
        <v>0.25</v>
      </c>
      <c r="F19" s="29" t="s">
        <v>5</v>
      </c>
      <c r="G19" s="45" t="s">
        <v>257</v>
      </c>
      <c r="H19" s="32">
        <f t="shared" si="14"/>
        <v>1078.6500000000001</v>
      </c>
      <c r="I19" s="33">
        <f t="shared" si="15"/>
        <v>878.90000000000009</v>
      </c>
      <c r="J19" s="34">
        <v>799</v>
      </c>
      <c r="K19" s="35">
        <f t="shared" si="16"/>
        <v>834.95500000000004</v>
      </c>
      <c r="L19" s="36">
        <f t="shared" si="5"/>
        <v>759.05</v>
      </c>
      <c r="M19" s="15">
        <f t="shared" si="1"/>
        <v>1</v>
      </c>
      <c r="N19" s="15">
        <f t="shared" si="2"/>
        <v>799</v>
      </c>
      <c r="O19" s="15">
        <f t="shared" si="3"/>
        <v>799</v>
      </c>
      <c r="P19" s="7">
        <f t="shared" si="4"/>
        <v>799</v>
      </c>
      <c r="Q19" s="112">
        <f t="shared" si="6"/>
        <v>822.97</v>
      </c>
      <c r="R19" s="112">
        <f t="shared" si="7"/>
        <v>910.8599999999999</v>
      </c>
      <c r="S19" s="112">
        <f t="shared" si="8"/>
        <v>1126.5899999999999</v>
      </c>
      <c r="T19" s="116">
        <f t="shared" si="9"/>
        <v>759.05</v>
      </c>
      <c r="U19" s="116">
        <f t="shared" si="10"/>
        <v>838.95</v>
      </c>
      <c r="V19" s="116">
        <f t="shared" si="11"/>
        <v>1038.7</v>
      </c>
      <c r="Y19" s="21" t="s">
        <v>50</v>
      </c>
      <c r="Z19" s="21" t="s">
        <v>50</v>
      </c>
      <c r="AC19" s="21" t="s">
        <v>50</v>
      </c>
    </row>
    <row r="20" spans="1:29" ht="29.25" customHeight="1">
      <c r="A20" s="142" t="s">
        <v>168</v>
      </c>
      <c r="B20" s="142"/>
      <c r="C20" s="142"/>
      <c r="D20" s="142"/>
      <c r="E20" s="142"/>
      <c r="F20" s="142"/>
      <c r="G20" s="142"/>
      <c r="H20" s="142"/>
      <c r="I20" s="142"/>
      <c r="J20" s="142"/>
      <c r="K20" s="46"/>
      <c r="L20" s="47"/>
      <c r="M20" s="15">
        <f t="shared" si="1"/>
        <v>0</v>
      </c>
      <c r="N20" s="15">
        <f t="shared" si="2"/>
        <v>0</v>
      </c>
      <c r="O20" s="15">
        <f t="shared" si="3"/>
        <v>0</v>
      </c>
      <c r="P20" s="7" t="str">
        <f t="shared" si="4"/>
        <v xml:space="preserve"> </v>
      </c>
      <c r="Q20" s="112" t="str">
        <f t="shared" si="6"/>
        <v xml:space="preserve"> </v>
      </c>
      <c r="R20" s="112" t="str">
        <f t="shared" si="7"/>
        <v xml:space="preserve"> </v>
      </c>
      <c r="S20" s="112" t="str">
        <f t="shared" si="8"/>
        <v xml:space="preserve"> </v>
      </c>
      <c r="T20" s="116" t="str">
        <f t="shared" si="9"/>
        <v xml:space="preserve"> </v>
      </c>
      <c r="U20" s="116" t="str">
        <f t="shared" si="10"/>
        <v xml:space="preserve"> </v>
      </c>
      <c r="V20" s="116" t="str">
        <f t="shared" si="11"/>
        <v xml:space="preserve"> </v>
      </c>
      <c r="Y20" s="21"/>
      <c r="Z20" s="21"/>
      <c r="AC20" s="21"/>
    </row>
    <row r="21" spans="1:29" ht="32.25" customHeight="1">
      <c r="A21" s="22" t="s">
        <v>174</v>
      </c>
      <c r="B21" s="22" t="s">
        <v>0</v>
      </c>
      <c r="C21" s="22" t="s">
        <v>36</v>
      </c>
      <c r="D21" s="22" t="s">
        <v>30</v>
      </c>
      <c r="E21" s="22" t="s">
        <v>32</v>
      </c>
      <c r="F21" s="22" t="s">
        <v>1</v>
      </c>
      <c r="G21" s="22" t="s">
        <v>4</v>
      </c>
      <c r="H21" s="22" t="s">
        <v>61</v>
      </c>
      <c r="I21" s="22" t="s">
        <v>62</v>
      </c>
      <c r="J21" s="22" t="s">
        <v>63</v>
      </c>
      <c r="K21" s="24"/>
      <c r="L21" s="25" t="s">
        <v>35</v>
      </c>
      <c r="M21" s="15">
        <f t="shared" si="1"/>
        <v>1</v>
      </c>
      <c r="N21" s="15" t="str">
        <f t="shared" si="2"/>
        <v>ОПТ2</v>
      </c>
      <c r="O21" s="15" t="str">
        <f t="shared" si="3"/>
        <v xml:space="preserve"> </v>
      </c>
      <c r="P21" s="7" t="str">
        <f t="shared" si="4"/>
        <v xml:space="preserve"> </v>
      </c>
      <c r="Q21" s="112" t="str">
        <f t="shared" si="6"/>
        <v xml:space="preserve"> </v>
      </c>
      <c r="R21" s="112" t="str">
        <f t="shared" si="7"/>
        <v xml:space="preserve"> </v>
      </c>
      <c r="S21" s="112" t="str">
        <f t="shared" si="8"/>
        <v xml:space="preserve"> </v>
      </c>
      <c r="T21" s="116" t="str">
        <f t="shared" si="9"/>
        <v xml:space="preserve"> </v>
      </c>
      <c r="U21" s="116" t="str">
        <f t="shared" si="10"/>
        <v xml:space="preserve"> </v>
      </c>
      <c r="V21" s="116" t="str">
        <f t="shared" si="11"/>
        <v xml:space="preserve"> </v>
      </c>
      <c r="Y21" s="21"/>
      <c r="Z21" s="21"/>
      <c r="AC21" s="21"/>
    </row>
    <row r="22" spans="1:29" ht="74.25" customHeight="1">
      <c r="A22" s="29" t="s">
        <v>254</v>
      </c>
      <c r="B22" s="48"/>
      <c r="C22" s="28" t="s">
        <v>253</v>
      </c>
      <c r="D22" s="29" t="s">
        <v>65</v>
      </c>
      <c r="E22" s="30">
        <v>0.25</v>
      </c>
      <c r="F22" s="29" t="s">
        <v>5</v>
      </c>
      <c r="G22" s="29" t="s">
        <v>255</v>
      </c>
      <c r="H22" s="32">
        <f t="shared" ref="H22" si="17">J22*1.35</f>
        <v>918.00000000000011</v>
      </c>
      <c r="I22" s="33">
        <f t="shared" ref="I22" si="18">J22*1.1</f>
        <v>748.00000000000011</v>
      </c>
      <c r="J22" s="34">
        <v>680</v>
      </c>
      <c r="K22" s="39">
        <f>L22*1.1</f>
        <v>710.6</v>
      </c>
      <c r="L22" s="40">
        <f>J22*0.95</f>
        <v>646</v>
      </c>
      <c r="M22" s="15">
        <f t="shared" si="1"/>
        <v>1</v>
      </c>
      <c r="N22" s="15">
        <f t="shared" si="2"/>
        <v>680</v>
      </c>
      <c r="O22" s="15">
        <f t="shared" si="3"/>
        <v>680</v>
      </c>
      <c r="P22" s="7">
        <f t="shared" si="4"/>
        <v>680</v>
      </c>
      <c r="Q22" s="112">
        <f t="shared" si="6"/>
        <v>700.4</v>
      </c>
      <c r="R22" s="112">
        <f t="shared" si="7"/>
        <v>775.19999999999993</v>
      </c>
      <c r="S22" s="112">
        <f t="shared" si="8"/>
        <v>958.8</v>
      </c>
      <c r="T22" s="116">
        <f t="shared" si="9"/>
        <v>646</v>
      </c>
      <c r="U22" s="116">
        <f t="shared" si="10"/>
        <v>714</v>
      </c>
      <c r="V22" s="116">
        <f t="shared" si="11"/>
        <v>884</v>
      </c>
      <c r="Y22" s="21" t="s">
        <v>50</v>
      </c>
      <c r="Z22" s="21" t="s">
        <v>50</v>
      </c>
      <c r="AC22" s="21" t="s">
        <v>50</v>
      </c>
    </row>
    <row r="23" spans="1:29" ht="28.5" customHeight="1">
      <c r="A23" s="142" t="s">
        <v>64</v>
      </c>
      <c r="B23" s="142"/>
      <c r="C23" s="142"/>
      <c r="D23" s="142"/>
      <c r="E23" s="142"/>
      <c r="F23" s="142"/>
      <c r="G23" s="142"/>
      <c r="H23" s="142"/>
      <c r="I23" s="142"/>
      <c r="J23" s="142"/>
      <c r="K23" s="49"/>
      <c r="L23" s="50"/>
      <c r="M23" s="15">
        <f t="shared" si="1"/>
        <v>0</v>
      </c>
      <c r="N23" s="15">
        <f t="shared" si="2"/>
        <v>0</v>
      </c>
      <c r="O23" s="15">
        <f t="shared" si="3"/>
        <v>0</v>
      </c>
      <c r="P23" s="7" t="str">
        <f t="shared" si="4"/>
        <v xml:space="preserve"> </v>
      </c>
      <c r="Q23" s="112" t="str">
        <f t="shared" si="6"/>
        <v xml:space="preserve"> </v>
      </c>
      <c r="R23" s="112" t="str">
        <f t="shared" si="7"/>
        <v xml:space="preserve"> </v>
      </c>
      <c r="S23" s="112" t="str">
        <f t="shared" si="8"/>
        <v xml:space="preserve"> </v>
      </c>
      <c r="T23" s="116" t="str">
        <f t="shared" si="9"/>
        <v xml:space="preserve"> </v>
      </c>
      <c r="U23" s="116" t="str">
        <f t="shared" si="10"/>
        <v xml:space="preserve"> </v>
      </c>
      <c r="V23" s="116" t="str">
        <f t="shared" si="11"/>
        <v xml:space="preserve"> </v>
      </c>
      <c r="Y23" s="21"/>
      <c r="Z23" s="21"/>
      <c r="AC23" s="21"/>
    </row>
    <row r="24" spans="1:29" ht="32.25" customHeight="1">
      <c r="A24" s="22" t="s">
        <v>174</v>
      </c>
      <c r="B24" s="22" t="s">
        <v>0</v>
      </c>
      <c r="C24" s="22" t="s">
        <v>36</v>
      </c>
      <c r="D24" s="22" t="s">
        <v>30</v>
      </c>
      <c r="E24" s="22" t="s">
        <v>32</v>
      </c>
      <c r="F24" s="22" t="s">
        <v>1</v>
      </c>
      <c r="G24" s="22" t="s">
        <v>4</v>
      </c>
      <c r="H24" s="22" t="s">
        <v>61</v>
      </c>
      <c r="I24" s="22" t="s">
        <v>62</v>
      </c>
      <c r="J24" s="22" t="s">
        <v>63</v>
      </c>
      <c r="K24" s="24"/>
      <c r="L24" s="25" t="s">
        <v>35</v>
      </c>
      <c r="M24" s="15">
        <f t="shared" si="1"/>
        <v>1</v>
      </c>
      <c r="N24" s="15" t="str">
        <f t="shared" si="2"/>
        <v>ОПТ2</v>
      </c>
      <c r="O24" s="15" t="str">
        <f t="shared" si="3"/>
        <v xml:space="preserve"> </v>
      </c>
      <c r="P24" s="7" t="str">
        <f t="shared" si="4"/>
        <v xml:space="preserve"> </v>
      </c>
      <c r="Q24" s="112" t="str">
        <f t="shared" si="6"/>
        <v xml:space="preserve"> </v>
      </c>
      <c r="R24" s="112" t="str">
        <f t="shared" si="7"/>
        <v xml:space="preserve"> </v>
      </c>
      <c r="S24" s="112" t="str">
        <f t="shared" si="8"/>
        <v xml:space="preserve"> </v>
      </c>
      <c r="T24" s="116" t="str">
        <f t="shared" si="9"/>
        <v xml:space="preserve"> </v>
      </c>
      <c r="U24" s="116" t="str">
        <f t="shared" si="10"/>
        <v xml:space="preserve"> </v>
      </c>
      <c r="V24" s="116" t="str">
        <f t="shared" si="11"/>
        <v xml:space="preserve"> </v>
      </c>
      <c r="Y24" s="21"/>
      <c r="Z24" s="21"/>
      <c r="AC24" s="21"/>
    </row>
    <row r="25" spans="1:29" ht="60">
      <c r="A25" s="26" t="s">
        <v>263</v>
      </c>
      <c r="B25" s="139"/>
      <c r="C25" s="28" t="s">
        <v>262</v>
      </c>
      <c r="D25" s="29" t="s">
        <v>69</v>
      </c>
      <c r="E25" s="30">
        <v>0.5</v>
      </c>
      <c r="F25" s="29" t="s">
        <v>5</v>
      </c>
      <c r="G25" s="45" t="s">
        <v>257</v>
      </c>
      <c r="H25" s="32">
        <f t="shared" ref="H25" si="19">J25*1.35</f>
        <v>1876.5000000000002</v>
      </c>
      <c r="I25" s="33">
        <f t="shared" ref="I25" si="20">J25*1.1</f>
        <v>1529.0000000000002</v>
      </c>
      <c r="J25" s="34">
        <v>1390</v>
      </c>
      <c r="K25" s="35">
        <f>L25*1.1</f>
        <v>1452.5500000000002</v>
      </c>
      <c r="L25" s="51">
        <f>J25*0.95</f>
        <v>1320.5</v>
      </c>
      <c r="M25" s="15">
        <f t="shared" si="1"/>
        <v>1</v>
      </c>
      <c r="N25" s="15">
        <f t="shared" si="2"/>
        <v>1390</v>
      </c>
      <c r="O25" s="15">
        <f t="shared" si="3"/>
        <v>1390</v>
      </c>
      <c r="P25" s="7">
        <f t="shared" si="4"/>
        <v>1390</v>
      </c>
      <c r="Q25" s="112">
        <f t="shared" si="6"/>
        <v>1431.7</v>
      </c>
      <c r="R25" s="112">
        <f t="shared" si="7"/>
        <v>1584.6</v>
      </c>
      <c r="S25" s="112">
        <f t="shared" si="8"/>
        <v>1959.8999999999999</v>
      </c>
      <c r="T25" s="116">
        <f t="shared" si="9"/>
        <v>1320.5</v>
      </c>
      <c r="U25" s="116">
        <f t="shared" si="10"/>
        <v>1459.5</v>
      </c>
      <c r="V25" s="116">
        <f t="shared" si="11"/>
        <v>1807</v>
      </c>
      <c r="Y25" s="21"/>
      <c r="Z25" s="21"/>
      <c r="AC25" s="21"/>
    </row>
    <row r="26" spans="1:29" s="13" customFormat="1" ht="45">
      <c r="A26" s="29" t="s">
        <v>265</v>
      </c>
      <c r="B26" s="139"/>
      <c r="C26" s="28" t="s">
        <v>264</v>
      </c>
      <c r="D26" s="29" t="s">
        <v>69</v>
      </c>
      <c r="E26" s="30">
        <v>0.25</v>
      </c>
      <c r="F26" s="29" t="s">
        <v>5</v>
      </c>
      <c r="G26" s="45" t="s">
        <v>257</v>
      </c>
      <c r="H26" s="32">
        <f t="shared" ref="H26:H27" si="21">J26*1.35</f>
        <v>1887.3000000000002</v>
      </c>
      <c r="I26" s="33">
        <f t="shared" ref="I26:I27" si="22">J26*1.1</f>
        <v>1537.8000000000002</v>
      </c>
      <c r="J26" s="34">
        <v>1398</v>
      </c>
      <c r="K26" s="39"/>
      <c r="L26" s="52"/>
      <c r="M26" s="15">
        <f t="shared" si="1"/>
        <v>1</v>
      </c>
      <c r="N26" s="15">
        <f t="shared" si="2"/>
        <v>1398</v>
      </c>
      <c r="O26" s="15">
        <f t="shared" si="3"/>
        <v>1398</v>
      </c>
      <c r="P26" s="7">
        <f t="shared" si="4"/>
        <v>1398</v>
      </c>
      <c r="Q26" s="112">
        <f t="shared" si="6"/>
        <v>1439.94</v>
      </c>
      <c r="R26" s="112">
        <f t="shared" si="7"/>
        <v>1593.7199999999998</v>
      </c>
      <c r="S26" s="112">
        <f t="shared" si="8"/>
        <v>1971.1799999999998</v>
      </c>
      <c r="T26" s="116">
        <f t="shared" si="9"/>
        <v>1328.1</v>
      </c>
      <c r="U26" s="116">
        <f t="shared" si="10"/>
        <v>1467.9</v>
      </c>
      <c r="V26" s="116">
        <f t="shared" si="11"/>
        <v>1817.4</v>
      </c>
      <c r="Y26" s="53"/>
      <c r="Z26" s="53"/>
      <c r="AC26" s="53"/>
    </row>
    <row r="27" spans="1:29" s="13" customFormat="1" ht="45">
      <c r="A27" s="29" t="s">
        <v>267</v>
      </c>
      <c r="B27" s="139"/>
      <c r="C27" s="28" t="s">
        <v>266</v>
      </c>
      <c r="D27" s="29" t="s">
        <v>269</v>
      </c>
      <c r="E27" s="30">
        <v>0.5</v>
      </c>
      <c r="F27" s="29" t="s">
        <v>5</v>
      </c>
      <c r="G27" s="45" t="s">
        <v>257</v>
      </c>
      <c r="H27" s="32">
        <f t="shared" si="21"/>
        <v>3172.5</v>
      </c>
      <c r="I27" s="33">
        <f t="shared" si="22"/>
        <v>2585</v>
      </c>
      <c r="J27" s="34">
        <v>2350</v>
      </c>
      <c r="K27" s="39"/>
      <c r="L27" s="52"/>
      <c r="M27" s="15">
        <f t="shared" si="1"/>
        <v>1</v>
      </c>
      <c r="N27" s="15">
        <f t="shared" si="2"/>
        <v>2350</v>
      </c>
      <c r="O27" s="15">
        <f t="shared" si="3"/>
        <v>2350</v>
      </c>
      <c r="P27" s="7">
        <f t="shared" si="4"/>
        <v>2350</v>
      </c>
      <c r="Q27" s="112">
        <f t="shared" si="6"/>
        <v>2420.5</v>
      </c>
      <c r="R27" s="112">
        <f t="shared" si="7"/>
        <v>2678.9999999999995</v>
      </c>
      <c r="S27" s="112">
        <f t="shared" si="8"/>
        <v>3313.5</v>
      </c>
      <c r="T27" s="116">
        <f t="shared" si="9"/>
        <v>2232.5</v>
      </c>
      <c r="U27" s="116">
        <f t="shared" si="10"/>
        <v>2467.5</v>
      </c>
      <c r="V27" s="116">
        <f t="shared" si="11"/>
        <v>3055</v>
      </c>
      <c r="Y27" s="53"/>
      <c r="Z27" s="53"/>
      <c r="AC27" s="53"/>
    </row>
    <row r="28" spans="1:29" s="13" customFormat="1" ht="60">
      <c r="A28" s="29" t="s">
        <v>270</v>
      </c>
      <c r="B28" s="139"/>
      <c r="C28" s="28" t="s">
        <v>268</v>
      </c>
      <c r="D28" s="29" t="s">
        <v>69</v>
      </c>
      <c r="E28" s="30">
        <v>0.5</v>
      </c>
      <c r="F28" s="29" t="s">
        <v>5</v>
      </c>
      <c r="G28" s="45" t="s">
        <v>257</v>
      </c>
      <c r="H28" s="32">
        <f t="shared" ref="H28" si="23">J28*1.35</f>
        <v>4023.0000000000005</v>
      </c>
      <c r="I28" s="33">
        <f t="shared" ref="I28" si="24">J28*1.1</f>
        <v>3278.0000000000005</v>
      </c>
      <c r="J28" s="34">
        <v>2980</v>
      </c>
      <c r="K28" s="39"/>
      <c r="L28" s="52"/>
      <c r="M28" s="15">
        <f t="shared" si="1"/>
        <v>1</v>
      </c>
      <c r="N28" s="15">
        <f t="shared" si="2"/>
        <v>2980</v>
      </c>
      <c r="O28" s="15">
        <f t="shared" si="3"/>
        <v>2980</v>
      </c>
      <c r="P28" s="7">
        <f t="shared" si="4"/>
        <v>2980</v>
      </c>
      <c r="Q28" s="112">
        <f t="shared" si="6"/>
        <v>3069.4</v>
      </c>
      <c r="R28" s="112">
        <f t="shared" si="7"/>
        <v>3397.2</v>
      </c>
      <c r="S28" s="112">
        <f t="shared" si="8"/>
        <v>4201.8</v>
      </c>
      <c r="T28" s="116">
        <f t="shared" si="9"/>
        <v>2831</v>
      </c>
      <c r="U28" s="116">
        <f t="shared" si="10"/>
        <v>3129</v>
      </c>
      <c r="V28" s="116">
        <f t="shared" si="11"/>
        <v>3874</v>
      </c>
      <c r="Y28" s="53"/>
      <c r="Z28" s="53"/>
      <c r="AC28" s="53"/>
    </row>
    <row r="29" spans="1:29" ht="29.25" customHeight="1">
      <c r="A29" s="142" t="s">
        <v>66</v>
      </c>
      <c r="B29" s="142"/>
      <c r="C29" s="142"/>
      <c r="D29" s="142"/>
      <c r="E29" s="142"/>
      <c r="F29" s="142"/>
      <c r="G29" s="142"/>
      <c r="H29" s="142"/>
      <c r="I29" s="142"/>
      <c r="J29" s="142"/>
      <c r="K29" s="46"/>
      <c r="L29" s="47"/>
      <c r="M29" s="15">
        <f t="shared" si="1"/>
        <v>0</v>
      </c>
      <c r="N29" s="15">
        <f t="shared" si="2"/>
        <v>0</v>
      </c>
      <c r="O29" s="15">
        <f t="shared" si="3"/>
        <v>0</v>
      </c>
      <c r="P29" s="7" t="str">
        <f t="shared" si="4"/>
        <v xml:space="preserve"> </v>
      </c>
      <c r="Q29" s="112" t="str">
        <f t="shared" si="6"/>
        <v xml:space="preserve"> </v>
      </c>
      <c r="R29" s="112" t="str">
        <f t="shared" si="7"/>
        <v xml:space="preserve"> </v>
      </c>
      <c r="S29" s="112" t="str">
        <f t="shared" si="8"/>
        <v xml:space="preserve"> </v>
      </c>
      <c r="T29" s="116" t="str">
        <f t="shared" si="9"/>
        <v xml:space="preserve"> </v>
      </c>
      <c r="U29" s="116" t="str">
        <f t="shared" si="10"/>
        <v xml:space="preserve"> </v>
      </c>
      <c r="V29" s="116" t="str">
        <f t="shared" si="11"/>
        <v xml:space="preserve"> </v>
      </c>
      <c r="Y29" s="21"/>
      <c r="Z29" s="21"/>
      <c r="AC29" s="21"/>
    </row>
    <row r="30" spans="1:29" ht="32.25" customHeight="1">
      <c r="A30" s="22" t="s">
        <v>174</v>
      </c>
      <c r="B30" s="22" t="s">
        <v>0</v>
      </c>
      <c r="C30" s="22" t="s">
        <v>36</v>
      </c>
      <c r="D30" s="22" t="s">
        <v>30</v>
      </c>
      <c r="E30" s="22" t="s">
        <v>32</v>
      </c>
      <c r="F30" s="22" t="s">
        <v>1</v>
      </c>
      <c r="G30" s="22" t="s">
        <v>4</v>
      </c>
      <c r="H30" s="22" t="s">
        <v>61</v>
      </c>
      <c r="I30" s="22" t="s">
        <v>62</v>
      </c>
      <c r="J30" s="22" t="s">
        <v>63</v>
      </c>
      <c r="K30" s="24"/>
      <c r="L30" s="25" t="s">
        <v>35</v>
      </c>
      <c r="M30" s="15">
        <f t="shared" si="1"/>
        <v>1</v>
      </c>
      <c r="N30" s="15" t="str">
        <f t="shared" si="2"/>
        <v>ОПТ2</v>
      </c>
      <c r="O30" s="15" t="str">
        <f t="shared" si="3"/>
        <v xml:space="preserve"> </v>
      </c>
      <c r="P30" s="7" t="str">
        <f t="shared" si="4"/>
        <v xml:space="preserve"> </v>
      </c>
      <c r="Q30" s="112" t="str">
        <f t="shared" si="6"/>
        <v xml:space="preserve"> </v>
      </c>
      <c r="R30" s="112" t="str">
        <f t="shared" si="7"/>
        <v xml:space="preserve"> </v>
      </c>
      <c r="S30" s="112" t="str">
        <f t="shared" si="8"/>
        <v xml:space="preserve"> </v>
      </c>
      <c r="T30" s="116" t="str">
        <f t="shared" si="9"/>
        <v xml:space="preserve"> </v>
      </c>
      <c r="U30" s="116" t="str">
        <f t="shared" si="10"/>
        <v xml:space="preserve"> </v>
      </c>
      <c r="V30" s="116" t="str">
        <f t="shared" si="11"/>
        <v xml:space="preserve"> </v>
      </c>
      <c r="Y30" s="21"/>
      <c r="Z30" s="21"/>
      <c r="AC30" s="21"/>
    </row>
    <row r="31" spans="1:29" ht="60">
      <c r="A31" s="26" t="s">
        <v>286</v>
      </c>
      <c r="B31" s="27"/>
      <c r="C31" s="28" t="s">
        <v>285</v>
      </c>
      <c r="D31" s="29" t="s">
        <v>287</v>
      </c>
      <c r="E31" s="30">
        <v>0.25</v>
      </c>
      <c r="F31" s="29" t="s">
        <v>5</v>
      </c>
      <c r="G31" s="31" t="s">
        <v>6</v>
      </c>
      <c r="H31" s="32">
        <f>J31*1.35</f>
        <v>1053</v>
      </c>
      <c r="I31" s="33">
        <f>J31*1.1</f>
        <v>858.00000000000011</v>
      </c>
      <c r="J31" s="34">
        <v>780</v>
      </c>
      <c r="K31" s="39">
        <f>L31*1.1</f>
        <v>815.1</v>
      </c>
      <c r="L31" s="40">
        <f>J31*0.95</f>
        <v>741</v>
      </c>
      <c r="M31" s="15">
        <f t="shared" si="1"/>
        <v>1</v>
      </c>
      <c r="N31" s="15">
        <f t="shared" si="2"/>
        <v>780</v>
      </c>
      <c r="O31" s="15">
        <f t="shared" si="3"/>
        <v>780</v>
      </c>
      <c r="P31" s="7">
        <f t="shared" si="4"/>
        <v>780</v>
      </c>
      <c r="Q31" s="112">
        <f t="shared" si="6"/>
        <v>803.4</v>
      </c>
      <c r="R31" s="112">
        <f t="shared" si="7"/>
        <v>889.19999999999993</v>
      </c>
      <c r="S31" s="112">
        <f t="shared" si="8"/>
        <v>1099.8</v>
      </c>
      <c r="T31" s="116">
        <f t="shared" si="9"/>
        <v>741</v>
      </c>
      <c r="U31" s="116">
        <f t="shared" si="10"/>
        <v>819</v>
      </c>
      <c r="V31" s="116">
        <f t="shared" si="11"/>
        <v>1014</v>
      </c>
      <c r="Y31" s="21" t="s">
        <v>50</v>
      </c>
      <c r="Z31" s="21" t="s">
        <v>50</v>
      </c>
      <c r="AC31" s="21" t="s">
        <v>50</v>
      </c>
    </row>
    <row r="32" spans="1:29" ht="76.5" customHeight="1">
      <c r="A32" s="26" t="s">
        <v>260</v>
      </c>
      <c r="B32" s="54"/>
      <c r="C32" s="28" t="s">
        <v>259</v>
      </c>
      <c r="D32" s="29" t="s">
        <v>69</v>
      </c>
      <c r="E32" s="30">
        <v>0.25</v>
      </c>
      <c r="F32" s="29" t="s">
        <v>5</v>
      </c>
      <c r="G32" s="43" t="s">
        <v>261</v>
      </c>
      <c r="H32" s="32">
        <f t="shared" ref="H32" si="25">J32*1.35</f>
        <v>2022.3000000000002</v>
      </c>
      <c r="I32" s="33">
        <f t="shared" ref="I32" si="26">J32*1.1</f>
        <v>1647.8000000000002</v>
      </c>
      <c r="J32" s="34">
        <v>1498</v>
      </c>
      <c r="K32" s="35">
        <f>L32*1.1</f>
        <v>1565.41</v>
      </c>
      <c r="L32" s="51">
        <f>J32*0.95</f>
        <v>1423.1</v>
      </c>
      <c r="M32" s="15">
        <f t="shared" si="1"/>
        <v>1</v>
      </c>
      <c r="N32" s="15">
        <f t="shared" si="2"/>
        <v>1498</v>
      </c>
      <c r="O32" s="15">
        <f t="shared" si="3"/>
        <v>1498</v>
      </c>
      <c r="P32" s="7">
        <f t="shared" si="4"/>
        <v>1498</v>
      </c>
      <c r="Q32" s="112">
        <f t="shared" si="6"/>
        <v>1542.94</v>
      </c>
      <c r="R32" s="112">
        <f t="shared" si="7"/>
        <v>1707.7199999999998</v>
      </c>
      <c r="S32" s="112">
        <f t="shared" si="8"/>
        <v>2112.1799999999998</v>
      </c>
      <c r="T32" s="116">
        <f t="shared" si="9"/>
        <v>1423.1</v>
      </c>
      <c r="U32" s="116">
        <f t="shared" si="10"/>
        <v>1572.9</v>
      </c>
      <c r="V32" s="116">
        <f t="shared" si="11"/>
        <v>1947.4</v>
      </c>
      <c r="Y32" s="21" t="s">
        <v>50</v>
      </c>
      <c r="Z32" s="21" t="s">
        <v>50</v>
      </c>
      <c r="AC32" s="21" t="s">
        <v>50</v>
      </c>
    </row>
    <row r="33" spans="1:29" ht="26.25" customHeight="1">
      <c r="A33" s="138" t="s">
        <v>10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55"/>
      <c r="M33" s="15">
        <f t="shared" si="1"/>
        <v>0</v>
      </c>
      <c r="N33" s="15">
        <f t="shared" si="2"/>
        <v>0</v>
      </c>
      <c r="O33" s="15">
        <f t="shared" si="3"/>
        <v>0</v>
      </c>
      <c r="P33" s="7" t="str">
        <f t="shared" si="4"/>
        <v xml:space="preserve"> </v>
      </c>
      <c r="Q33" s="112" t="str">
        <f t="shared" si="6"/>
        <v xml:space="preserve"> </v>
      </c>
      <c r="R33" s="112" t="str">
        <f t="shared" si="7"/>
        <v xml:space="preserve"> </v>
      </c>
      <c r="S33" s="112" t="str">
        <f t="shared" si="8"/>
        <v xml:space="preserve"> </v>
      </c>
      <c r="T33" s="116" t="str">
        <f t="shared" si="9"/>
        <v xml:space="preserve"> </v>
      </c>
      <c r="U33" s="116" t="str">
        <f t="shared" si="10"/>
        <v xml:space="preserve"> </v>
      </c>
      <c r="V33" s="116" t="str">
        <f t="shared" si="11"/>
        <v xml:space="preserve"> </v>
      </c>
      <c r="Y33" s="21"/>
      <c r="Z33" s="21"/>
      <c r="AC33" s="21"/>
    </row>
  </sheetData>
  <sheetProtection algorithmName="SHA-512" hashValue="qzSWVUGD2mLhzlPlfmqNm8hW2UYqydjE/qPMoZRAuta9kRFOXvRd2RNHfizWcbWaKYpU42Jj1O0beK+FR3Z54Q==" saltValue="R23UGSDynfwsr6XXcU0D+Q==" spinCount="100000" sheet="1" objects="1" scenarios="1"/>
  <mergeCells count="27">
    <mergeCell ref="A6:A9"/>
    <mergeCell ref="A33:K33"/>
    <mergeCell ref="B25:B28"/>
    <mergeCell ref="A1:B1"/>
    <mergeCell ref="A2:J2"/>
    <mergeCell ref="A3:J3"/>
    <mergeCell ref="A20:J20"/>
    <mergeCell ref="A23:J23"/>
    <mergeCell ref="A29:J29"/>
    <mergeCell ref="F17:F18"/>
    <mergeCell ref="F10:F13"/>
    <mergeCell ref="C6:C9"/>
    <mergeCell ref="B6:B9"/>
    <mergeCell ref="D6:D9"/>
    <mergeCell ref="E6:E9"/>
    <mergeCell ref="F6:F9"/>
    <mergeCell ref="E17:E18"/>
    <mergeCell ref="A10:A13"/>
    <mergeCell ref="B10:B13"/>
    <mergeCell ref="C10:C13"/>
    <mergeCell ref="D10:D13"/>
    <mergeCell ref="E10:E13"/>
    <mergeCell ref="B14:B16"/>
    <mergeCell ref="C17:C18"/>
    <mergeCell ref="B17:B18"/>
    <mergeCell ref="A17:A18"/>
    <mergeCell ref="D17:D18"/>
  </mergeCells>
  <hyperlinks>
    <hyperlink ref="A1" location="Содержание!R1C1" display="Перейти в содержание"/>
  </hyperlinks>
  <pageMargins left="0.25" right="0.25" top="0.75" bottom="0.75" header="0.3" footer="0.3"/>
  <pageSetup paperSize="9" scale="55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91"/>
  <sheetViews>
    <sheetView zoomScale="80" zoomScaleNormal="80" workbookViewId="0">
      <selection activeCell="P5" sqref="P5:P91"/>
    </sheetView>
  </sheetViews>
  <sheetFormatPr defaultRowHeight="15"/>
  <cols>
    <col min="1" max="1" width="17.5703125" style="10" customWidth="1"/>
    <col min="2" max="2" width="33.85546875" style="1" customWidth="1"/>
    <col min="3" max="3" width="30.5703125" style="2" customWidth="1"/>
    <col min="4" max="4" width="64.42578125" style="2" customWidth="1"/>
    <col min="5" max="5" width="20.7109375" style="1" hidden="1" customWidth="1"/>
    <col min="6" max="6" width="14.5703125" style="1" hidden="1" customWidth="1"/>
    <col min="7" max="7" width="13.5703125" style="1" hidden="1" customWidth="1"/>
    <col min="8" max="8" width="10.140625" style="1" hidden="1" customWidth="1"/>
    <col min="9" max="9" width="12.7109375" style="2" hidden="1" customWidth="1"/>
    <col min="10" max="12" width="0" style="1" hidden="1" customWidth="1"/>
    <col min="13" max="13" width="6.5703125" style="1" hidden="1" customWidth="1"/>
    <col min="14" max="14" width="10.140625" style="1" hidden="1" customWidth="1"/>
    <col min="15" max="15" width="10.140625" style="1" bestFit="1" customWidth="1"/>
    <col min="16" max="16" width="11.28515625" style="1" bestFit="1" customWidth="1"/>
    <col min="17" max="19" width="10.85546875" style="117" hidden="1" customWidth="1"/>
    <col min="20" max="22" width="5" style="1" hidden="1" customWidth="1"/>
    <col min="23" max="23" width="12.85546875" style="12" hidden="1" customWidth="1"/>
    <col min="24" max="25" width="0" style="1" hidden="1" customWidth="1"/>
    <col min="26" max="26" width="12.85546875" style="12" bestFit="1" customWidth="1"/>
    <col min="27" max="16384" width="9.140625" style="1"/>
  </cols>
  <sheetData>
    <row r="1" spans="1:26" s="7" customFormat="1" ht="35.25" customHeight="1">
      <c r="A1" s="140" t="s">
        <v>173</v>
      </c>
      <c r="B1" s="140"/>
      <c r="C1" s="14"/>
      <c r="D1" s="15"/>
      <c r="E1" s="17"/>
      <c r="F1" s="17"/>
      <c r="G1" s="17"/>
      <c r="H1" s="17"/>
      <c r="I1" s="17"/>
      <c r="Q1" s="114"/>
      <c r="R1" s="114"/>
      <c r="S1" s="114"/>
      <c r="W1" s="18"/>
      <c r="Z1" s="18"/>
    </row>
    <row r="2" spans="1:26" ht="28.5" customHeight="1">
      <c r="A2" s="141" t="s">
        <v>142</v>
      </c>
      <c r="B2" s="141"/>
      <c r="C2" s="141"/>
      <c r="D2" s="141"/>
      <c r="E2" s="141"/>
      <c r="F2" s="141"/>
      <c r="G2" s="141"/>
      <c r="H2" s="154"/>
      <c r="I2" s="154"/>
      <c r="J2" s="7"/>
      <c r="K2" s="7"/>
      <c r="L2" s="7"/>
      <c r="M2" s="7"/>
      <c r="N2" s="7"/>
      <c r="O2" s="7"/>
      <c r="P2" s="7"/>
      <c r="Q2" s="114"/>
      <c r="R2" s="114"/>
      <c r="S2" s="114"/>
      <c r="T2" s="114">
        <f>Содержание!R3</f>
        <v>1.03</v>
      </c>
      <c r="U2" s="114">
        <f>Содержание!S3</f>
        <v>1.1399999999999999</v>
      </c>
      <c r="V2" s="114">
        <f>Содержание!T3</f>
        <v>1.41</v>
      </c>
      <c r="W2" s="114">
        <f>Содержание!U3</f>
        <v>5</v>
      </c>
      <c r="X2" s="114">
        <f>Содержание!V3</f>
        <v>1.05</v>
      </c>
      <c r="Y2" s="114">
        <f>Содержание!W3</f>
        <v>1.3</v>
      </c>
      <c r="Z2" s="114"/>
    </row>
    <row r="3" spans="1:26" ht="29.25" customHeight="1">
      <c r="A3" s="142" t="s">
        <v>94</v>
      </c>
      <c r="B3" s="142"/>
      <c r="C3" s="142"/>
      <c r="D3" s="142"/>
      <c r="E3" s="142"/>
      <c r="F3" s="142"/>
      <c r="G3" s="142"/>
      <c r="H3" s="155"/>
      <c r="I3" s="155"/>
      <c r="J3" s="7"/>
      <c r="K3" s="7"/>
      <c r="L3" s="7"/>
      <c r="M3" s="7"/>
      <c r="N3" s="7"/>
      <c r="O3" s="7"/>
      <c r="P3" s="7"/>
      <c r="Q3" s="114"/>
      <c r="R3" s="114"/>
      <c r="S3" s="114"/>
      <c r="T3" s="7"/>
      <c r="U3" s="7"/>
      <c r="V3" s="7"/>
      <c r="W3" s="21"/>
      <c r="Z3" s="21"/>
    </row>
    <row r="4" spans="1:26" ht="31.5" customHeight="1">
      <c r="A4" s="22" t="s">
        <v>174</v>
      </c>
      <c r="B4" s="22" t="s">
        <v>0</v>
      </c>
      <c r="C4" s="56" t="s">
        <v>36</v>
      </c>
      <c r="D4" s="56" t="s">
        <v>29</v>
      </c>
      <c r="E4" s="22" t="s">
        <v>61</v>
      </c>
      <c r="F4" s="22" t="s">
        <v>465</v>
      </c>
      <c r="G4" s="22" t="s">
        <v>63</v>
      </c>
      <c r="H4" s="24"/>
      <c r="I4" s="25" t="s">
        <v>35</v>
      </c>
      <c r="J4" s="15">
        <f>IF(G4&gt;1,1,0)</f>
        <v>1</v>
      </c>
      <c r="K4" s="15" t="str">
        <f>IF(J4=1,G4,0)</f>
        <v>ОПТ2</v>
      </c>
      <c r="L4" s="15" t="str">
        <f>IFERROR(SUM(K4*1)," ")</f>
        <v xml:space="preserve"> </v>
      </c>
      <c r="M4" s="7" t="str">
        <f>IF(L4=0," ",L4)</f>
        <v xml:space="preserve"> </v>
      </c>
      <c r="N4" s="56" t="s">
        <v>63</v>
      </c>
      <c r="O4" s="56" t="s">
        <v>62</v>
      </c>
      <c r="P4" s="56" t="s">
        <v>523</v>
      </c>
      <c r="Q4" s="115" t="s">
        <v>63</v>
      </c>
      <c r="R4" s="115" t="s">
        <v>62</v>
      </c>
      <c r="S4" s="115" t="s">
        <v>523</v>
      </c>
      <c r="T4" s="7"/>
      <c r="U4" s="7"/>
      <c r="V4" s="7"/>
      <c r="W4" s="21"/>
      <c r="Z4" s="21"/>
    </row>
    <row r="5" spans="1:26" ht="113.25" customHeight="1">
      <c r="A5" s="26" t="s">
        <v>290</v>
      </c>
      <c r="B5" s="57"/>
      <c r="C5" s="58" t="s">
        <v>289</v>
      </c>
      <c r="D5" s="59" t="s">
        <v>480</v>
      </c>
      <c r="E5" s="32">
        <f t="shared" ref="E5:E24" si="0">G5*1.35</f>
        <v>1059.75</v>
      </c>
      <c r="F5" s="33">
        <f t="shared" ref="F5:F24" si="1">G5*1.1</f>
        <v>863.50000000000011</v>
      </c>
      <c r="G5" s="34">
        <v>785</v>
      </c>
      <c r="H5" s="24"/>
      <c r="I5" s="25"/>
      <c r="J5" s="15">
        <f>IF(G5&gt;1,1,0)</f>
        <v>1</v>
      </c>
      <c r="K5" s="15">
        <f>IF(J5=1,G5,0)</f>
        <v>785</v>
      </c>
      <c r="L5" s="15">
        <f t="shared" ref="L5:L68" si="2">IFERROR(SUM(K5*1)," ")</f>
        <v>785</v>
      </c>
      <c r="M5" s="7">
        <f t="shared" ref="M5:M68" si="3">IF(L5=0," ",L5)</f>
        <v>785</v>
      </c>
      <c r="N5" s="112">
        <f>IFERROR(SUM($M5*$T$2)," ")</f>
        <v>808.55000000000007</v>
      </c>
      <c r="O5" s="112">
        <f>IFERROR(SUM($M5*$U$2)," ")</f>
        <v>894.9</v>
      </c>
      <c r="P5" s="112">
        <f>IFERROR(SUM($M5*$V$2)," ")</f>
        <v>1106.8499999999999</v>
      </c>
      <c r="Q5" s="116">
        <f>IFERROR(SUM($M5-$M5/100*$W$2)," ")</f>
        <v>745.75</v>
      </c>
      <c r="R5" s="116">
        <f>IFERROR(SUM($M5*$X$2)," ")</f>
        <v>824.25</v>
      </c>
      <c r="S5" s="116">
        <f>IFERROR(SUM($M5*$Y$2)," ")</f>
        <v>1020.5</v>
      </c>
      <c r="V5" s="21"/>
      <c r="W5" s="21"/>
      <c r="Z5" s="21"/>
    </row>
    <row r="6" spans="1:26" ht="194.25" customHeight="1">
      <c r="A6" s="37" t="s">
        <v>354</v>
      </c>
      <c r="B6" s="67"/>
      <c r="C6" s="62" t="s">
        <v>468</v>
      </c>
      <c r="D6" s="96" t="s">
        <v>481</v>
      </c>
      <c r="E6" s="32">
        <f t="shared" si="0"/>
        <v>619.65000000000009</v>
      </c>
      <c r="F6" s="33">
        <f t="shared" si="1"/>
        <v>504.90000000000003</v>
      </c>
      <c r="G6" s="34">
        <v>459</v>
      </c>
      <c r="H6" s="39"/>
      <c r="I6" s="60"/>
      <c r="J6" s="15">
        <f>IF(G6&gt;1,1,0)</f>
        <v>1</v>
      </c>
      <c r="K6" s="15">
        <f t="shared" ref="K6:K69" si="4">IF(J6=1,G6,0)</f>
        <v>459</v>
      </c>
      <c r="L6" s="15">
        <f t="shared" si="2"/>
        <v>459</v>
      </c>
      <c r="M6" s="7">
        <f t="shared" si="3"/>
        <v>459</v>
      </c>
      <c r="N6" s="112">
        <f t="shared" ref="N6:N69" si="5">IFERROR(SUM($M6*$T$2)," ")</f>
        <v>472.77000000000004</v>
      </c>
      <c r="O6" s="112">
        <f t="shared" ref="O6:O69" si="6">IFERROR(SUM($M6*$U$2)," ")</f>
        <v>523.26</v>
      </c>
      <c r="P6" s="112">
        <f t="shared" ref="P6:P69" si="7">IFERROR(SUM($M6*$V$2)," ")</f>
        <v>647.18999999999994</v>
      </c>
      <c r="Q6" s="116">
        <f t="shared" ref="Q6:Q69" si="8">IFERROR(SUM($M6-$M6/100*$W$2)," ")</f>
        <v>436.05</v>
      </c>
      <c r="R6" s="116">
        <f t="shared" ref="R6:R69" si="9">IFERROR(SUM($M6*$X$2)," ")</f>
        <v>481.95000000000005</v>
      </c>
      <c r="S6" s="116">
        <f t="shared" ref="S6:S69" si="10">IFERROR(SUM($M6*$Y$2)," ")</f>
        <v>596.70000000000005</v>
      </c>
      <c r="W6" s="21"/>
      <c r="Z6" s="21"/>
    </row>
    <row r="7" spans="1:26" ht="178.5" customHeight="1">
      <c r="A7" s="37" t="s">
        <v>469</v>
      </c>
      <c r="B7"/>
      <c r="C7" s="62" t="s">
        <v>470</v>
      </c>
      <c r="D7" s="96" t="s">
        <v>482</v>
      </c>
      <c r="E7" s="32">
        <f t="shared" si="0"/>
        <v>1876.5000000000002</v>
      </c>
      <c r="F7" s="33">
        <f t="shared" si="1"/>
        <v>1529.0000000000002</v>
      </c>
      <c r="G7" s="34">
        <v>1390</v>
      </c>
      <c r="H7" s="39">
        <f t="shared" ref="H7:H8" si="11">I7*1.1</f>
        <v>1452.5500000000002</v>
      </c>
      <c r="I7" s="60">
        <f t="shared" ref="I7:I8" si="12">G7*0.95</f>
        <v>1320.5</v>
      </c>
      <c r="J7" s="15">
        <f t="shared" ref="J7:J70" si="13">IF(G7&gt;1,1,0)</f>
        <v>1</v>
      </c>
      <c r="K7" s="15">
        <f t="shared" si="4"/>
        <v>1390</v>
      </c>
      <c r="L7" s="15">
        <f t="shared" si="2"/>
        <v>1390</v>
      </c>
      <c r="M7" s="7">
        <f t="shared" si="3"/>
        <v>1390</v>
      </c>
      <c r="N7" s="112">
        <f t="shared" si="5"/>
        <v>1431.7</v>
      </c>
      <c r="O7" s="112">
        <f t="shared" si="6"/>
        <v>1584.6</v>
      </c>
      <c r="P7" s="112">
        <f t="shared" si="7"/>
        <v>1959.8999999999999</v>
      </c>
      <c r="Q7" s="116">
        <f t="shared" si="8"/>
        <v>1320.5</v>
      </c>
      <c r="R7" s="116">
        <f t="shared" si="9"/>
        <v>1459.5</v>
      </c>
      <c r="S7" s="116">
        <f t="shared" si="10"/>
        <v>1807</v>
      </c>
      <c r="W7" s="21"/>
      <c r="Z7" s="21"/>
    </row>
    <row r="8" spans="1:26" ht="161.25" customHeight="1">
      <c r="A8" s="37" t="s">
        <v>471</v>
      </c>
      <c r="B8" s="111"/>
      <c r="C8" s="62" t="s">
        <v>472</v>
      </c>
      <c r="D8" s="96" t="s">
        <v>483</v>
      </c>
      <c r="E8" s="32">
        <f t="shared" si="0"/>
        <v>1215</v>
      </c>
      <c r="F8" s="33">
        <f t="shared" si="1"/>
        <v>990.00000000000011</v>
      </c>
      <c r="G8" s="34">
        <v>900</v>
      </c>
      <c r="H8" s="39">
        <f t="shared" si="11"/>
        <v>940.50000000000011</v>
      </c>
      <c r="I8" s="60">
        <f t="shared" si="12"/>
        <v>855</v>
      </c>
      <c r="J8" s="15">
        <f t="shared" si="13"/>
        <v>1</v>
      </c>
      <c r="K8" s="15">
        <f t="shared" si="4"/>
        <v>900</v>
      </c>
      <c r="L8" s="15">
        <f t="shared" si="2"/>
        <v>900</v>
      </c>
      <c r="M8" s="7">
        <f t="shared" si="3"/>
        <v>900</v>
      </c>
      <c r="N8" s="112">
        <f t="shared" si="5"/>
        <v>927</v>
      </c>
      <c r="O8" s="112">
        <f t="shared" si="6"/>
        <v>1026</v>
      </c>
      <c r="P8" s="112">
        <f t="shared" si="7"/>
        <v>1269</v>
      </c>
      <c r="Q8" s="116">
        <f t="shared" si="8"/>
        <v>855</v>
      </c>
      <c r="R8" s="116">
        <f t="shared" si="9"/>
        <v>945</v>
      </c>
      <c r="S8" s="116">
        <f t="shared" si="10"/>
        <v>1170</v>
      </c>
      <c r="W8" s="21"/>
      <c r="Z8" s="21"/>
    </row>
    <row r="9" spans="1:26" ht="161.25" customHeight="1">
      <c r="A9" s="107" t="s">
        <v>508</v>
      </c>
      <c r="C9" s="62" t="s">
        <v>520</v>
      </c>
      <c r="D9" s="110" t="s">
        <v>509</v>
      </c>
      <c r="E9" s="32">
        <f t="shared" si="0"/>
        <v>783</v>
      </c>
      <c r="F9" s="33">
        <f t="shared" si="1"/>
        <v>638</v>
      </c>
      <c r="G9" s="34">
        <v>580</v>
      </c>
      <c r="H9" s="39"/>
      <c r="I9" s="60"/>
      <c r="J9" s="15">
        <f t="shared" si="13"/>
        <v>1</v>
      </c>
      <c r="K9" s="15">
        <f t="shared" si="4"/>
        <v>580</v>
      </c>
      <c r="L9" s="15">
        <f t="shared" si="2"/>
        <v>580</v>
      </c>
      <c r="M9" s="7">
        <f t="shared" si="3"/>
        <v>580</v>
      </c>
      <c r="N9" s="112">
        <f t="shared" si="5"/>
        <v>597.4</v>
      </c>
      <c r="O9" s="112">
        <f t="shared" si="6"/>
        <v>661.19999999999993</v>
      </c>
      <c r="P9" s="112">
        <f t="shared" si="7"/>
        <v>817.8</v>
      </c>
      <c r="Q9" s="116">
        <f t="shared" si="8"/>
        <v>551</v>
      </c>
      <c r="R9" s="116">
        <f t="shared" si="9"/>
        <v>609</v>
      </c>
      <c r="S9" s="116">
        <f t="shared" si="10"/>
        <v>754</v>
      </c>
      <c r="W9" s="21"/>
      <c r="Z9" s="21"/>
    </row>
    <row r="10" spans="1:26" ht="161.25" customHeight="1">
      <c r="A10" s="37" t="s">
        <v>473</v>
      </c>
      <c r="B10" s="67"/>
      <c r="C10" s="62" t="s">
        <v>521</v>
      </c>
      <c r="D10" s="96" t="s">
        <v>484</v>
      </c>
      <c r="E10" s="32">
        <f t="shared" si="0"/>
        <v>2241</v>
      </c>
      <c r="F10" s="33">
        <f t="shared" si="1"/>
        <v>1826.0000000000002</v>
      </c>
      <c r="G10" s="34">
        <v>1660</v>
      </c>
      <c r="H10" s="39"/>
      <c r="I10" s="60"/>
      <c r="J10" s="15">
        <f t="shared" si="13"/>
        <v>1</v>
      </c>
      <c r="K10" s="15">
        <f t="shared" si="4"/>
        <v>1660</v>
      </c>
      <c r="L10" s="15">
        <f t="shared" si="2"/>
        <v>1660</v>
      </c>
      <c r="M10" s="7">
        <f t="shared" si="3"/>
        <v>1660</v>
      </c>
      <c r="N10" s="112">
        <f t="shared" si="5"/>
        <v>1709.8</v>
      </c>
      <c r="O10" s="112">
        <f t="shared" si="6"/>
        <v>1892.3999999999999</v>
      </c>
      <c r="P10" s="112">
        <f t="shared" si="7"/>
        <v>2340.6</v>
      </c>
      <c r="Q10" s="116">
        <f t="shared" si="8"/>
        <v>1577</v>
      </c>
      <c r="R10" s="116">
        <f t="shared" si="9"/>
        <v>1743</v>
      </c>
      <c r="S10" s="116">
        <f t="shared" si="10"/>
        <v>2158</v>
      </c>
      <c r="W10" s="21"/>
      <c r="Z10" s="21"/>
    </row>
    <row r="11" spans="1:26" ht="161.25" customHeight="1">
      <c r="A11" s="37" t="s">
        <v>474</v>
      </c>
      <c r="B11" s="67"/>
      <c r="C11" s="62" t="s">
        <v>475</v>
      </c>
      <c r="D11" s="96" t="s">
        <v>485</v>
      </c>
      <c r="E11" s="32">
        <f t="shared" si="0"/>
        <v>1741.5000000000002</v>
      </c>
      <c r="F11" s="33">
        <f t="shared" si="1"/>
        <v>1419.0000000000002</v>
      </c>
      <c r="G11" s="34">
        <v>1290</v>
      </c>
      <c r="H11" s="39"/>
      <c r="I11" s="60"/>
      <c r="J11" s="15">
        <f t="shared" si="13"/>
        <v>1</v>
      </c>
      <c r="K11" s="15">
        <f t="shared" si="4"/>
        <v>1290</v>
      </c>
      <c r="L11" s="15">
        <f t="shared" si="2"/>
        <v>1290</v>
      </c>
      <c r="M11" s="7">
        <f t="shared" si="3"/>
        <v>1290</v>
      </c>
      <c r="N11" s="112">
        <f t="shared" si="5"/>
        <v>1328.7</v>
      </c>
      <c r="O11" s="112">
        <f t="shared" si="6"/>
        <v>1470.6</v>
      </c>
      <c r="P11" s="112">
        <f t="shared" si="7"/>
        <v>1818.8999999999999</v>
      </c>
      <c r="Q11" s="116">
        <f t="shared" si="8"/>
        <v>1225.5</v>
      </c>
      <c r="R11" s="116">
        <f t="shared" si="9"/>
        <v>1354.5</v>
      </c>
      <c r="S11" s="116">
        <f t="shared" si="10"/>
        <v>1677</v>
      </c>
      <c r="W11" s="21"/>
      <c r="Z11" s="21"/>
    </row>
    <row r="12" spans="1:26" ht="161.25" customHeight="1">
      <c r="A12" s="100" t="s">
        <v>492</v>
      </c>
      <c r="B12" s="101"/>
      <c r="C12" s="62" t="s">
        <v>522</v>
      </c>
      <c r="D12" s="102" t="s">
        <v>486</v>
      </c>
      <c r="E12" s="32">
        <f t="shared" ref="E12" si="14">G12*1.35</f>
        <v>2443.5</v>
      </c>
      <c r="F12" s="33">
        <f t="shared" ref="F12" si="15">G12*1.1</f>
        <v>1991.0000000000002</v>
      </c>
      <c r="G12" s="34">
        <v>1810</v>
      </c>
      <c r="H12" s="39"/>
      <c r="I12" s="60"/>
      <c r="J12" s="15">
        <f t="shared" si="13"/>
        <v>1</v>
      </c>
      <c r="K12" s="15">
        <f t="shared" si="4"/>
        <v>1810</v>
      </c>
      <c r="L12" s="15">
        <f t="shared" si="2"/>
        <v>1810</v>
      </c>
      <c r="M12" s="7">
        <f t="shared" si="3"/>
        <v>1810</v>
      </c>
      <c r="N12" s="112">
        <f t="shared" si="5"/>
        <v>1864.3</v>
      </c>
      <c r="O12" s="112">
        <f t="shared" si="6"/>
        <v>2063.3999999999996</v>
      </c>
      <c r="P12" s="112">
        <f t="shared" si="7"/>
        <v>2552.1</v>
      </c>
      <c r="Q12" s="116">
        <f t="shared" si="8"/>
        <v>1719.5</v>
      </c>
      <c r="R12" s="116">
        <f t="shared" si="9"/>
        <v>1900.5</v>
      </c>
      <c r="S12" s="116">
        <f t="shared" si="10"/>
        <v>2353</v>
      </c>
      <c r="W12" s="21"/>
      <c r="Z12" s="21"/>
    </row>
    <row r="13" spans="1:26" ht="161.25" customHeight="1">
      <c r="A13" s="37" t="s">
        <v>477</v>
      </c>
      <c r="B13" s="67"/>
      <c r="C13" s="62" t="s">
        <v>476</v>
      </c>
      <c r="D13" s="96" t="s">
        <v>486</v>
      </c>
      <c r="E13" s="32">
        <f t="shared" si="0"/>
        <v>1876.5000000000002</v>
      </c>
      <c r="F13" s="33">
        <f t="shared" si="1"/>
        <v>1529.0000000000002</v>
      </c>
      <c r="G13" s="34">
        <v>1390</v>
      </c>
      <c r="H13" s="39"/>
      <c r="I13" s="60"/>
      <c r="J13" s="15">
        <f t="shared" si="13"/>
        <v>1</v>
      </c>
      <c r="K13" s="15">
        <f t="shared" si="4"/>
        <v>1390</v>
      </c>
      <c r="L13" s="15">
        <f t="shared" si="2"/>
        <v>1390</v>
      </c>
      <c r="M13" s="7">
        <f t="shared" si="3"/>
        <v>1390</v>
      </c>
      <c r="N13" s="112">
        <f t="shared" si="5"/>
        <v>1431.7</v>
      </c>
      <c r="O13" s="112">
        <f t="shared" si="6"/>
        <v>1584.6</v>
      </c>
      <c r="P13" s="112">
        <f t="shared" si="7"/>
        <v>1959.8999999999999</v>
      </c>
      <c r="Q13" s="116">
        <f t="shared" si="8"/>
        <v>1320.5</v>
      </c>
      <c r="R13" s="116">
        <f t="shared" si="9"/>
        <v>1459.5</v>
      </c>
      <c r="S13" s="116">
        <f t="shared" si="10"/>
        <v>1807</v>
      </c>
      <c r="W13" s="21"/>
      <c r="Z13" s="21"/>
    </row>
    <row r="14" spans="1:26" ht="187.5" customHeight="1">
      <c r="A14" s="37" t="s">
        <v>348</v>
      </c>
      <c r="B14" s="67"/>
      <c r="C14" s="62" t="s">
        <v>347</v>
      </c>
      <c r="D14" s="96" t="s">
        <v>488</v>
      </c>
      <c r="E14" s="32">
        <f t="shared" si="0"/>
        <v>1512</v>
      </c>
      <c r="F14" s="33">
        <f t="shared" si="1"/>
        <v>1232</v>
      </c>
      <c r="G14" s="34">
        <v>1120</v>
      </c>
      <c r="H14" s="39">
        <f t="shared" ref="H14:H21" si="16">I14*1.1</f>
        <v>1170.4000000000001</v>
      </c>
      <c r="I14" s="60">
        <f t="shared" ref="I14:I21" si="17">G14*0.95</f>
        <v>1064</v>
      </c>
      <c r="J14" s="15">
        <f t="shared" si="13"/>
        <v>1</v>
      </c>
      <c r="K14" s="15">
        <f t="shared" si="4"/>
        <v>1120</v>
      </c>
      <c r="L14" s="15">
        <f t="shared" si="2"/>
        <v>1120</v>
      </c>
      <c r="M14" s="7">
        <f t="shared" si="3"/>
        <v>1120</v>
      </c>
      <c r="N14" s="112">
        <f t="shared" si="5"/>
        <v>1153.6000000000001</v>
      </c>
      <c r="O14" s="112">
        <f t="shared" si="6"/>
        <v>1276.8</v>
      </c>
      <c r="P14" s="112">
        <f t="shared" si="7"/>
        <v>1579.1999999999998</v>
      </c>
      <c r="Q14" s="116">
        <f t="shared" si="8"/>
        <v>1064</v>
      </c>
      <c r="R14" s="116">
        <f t="shared" si="9"/>
        <v>1176</v>
      </c>
      <c r="S14" s="116">
        <f t="shared" si="10"/>
        <v>1456</v>
      </c>
      <c r="W14" s="21"/>
      <c r="Z14" s="21"/>
    </row>
    <row r="15" spans="1:26" ht="187.5" customHeight="1">
      <c r="A15" s="103" t="s">
        <v>501</v>
      </c>
      <c r="B15" s="105"/>
      <c r="C15" s="62" t="s">
        <v>499</v>
      </c>
      <c r="D15" s="106" t="s">
        <v>500</v>
      </c>
      <c r="E15" s="32">
        <f t="shared" si="0"/>
        <v>1512</v>
      </c>
      <c r="F15" s="33">
        <f t="shared" si="1"/>
        <v>1232</v>
      </c>
      <c r="G15" s="34">
        <v>1120</v>
      </c>
      <c r="H15" s="39"/>
      <c r="I15" s="60"/>
      <c r="J15" s="15">
        <f t="shared" si="13"/>
        <v>1</v>
      </c>
      <c r="K15" s="15">
        <f t="shared" si="4"/>
        <v>1120</v>
      </c>
      <c r="L15" s="15">
        <f t="shared" si="2"/>
        <v>1120</v>
      </c>
      <c r="M15" s="7">
        <f t="shared" si="3"/>
        <v>1120</v>
      </c>
      <c r="N15" s="112">
        <f t="shared" si="5"/>
        <v>1153.6000000000001</v>
      </c>
      <c r="O15" s="112">
        <f t="shared" si="6"/>
        <v>1276.8</v>
      </c>
      <c r="P15" s="112">
        <f t="shared" si="7"/>
        <v>1579.1999999999998</v>
      </c>
      <c r="Q15" s="116">
        <f t="shared" si="8"/>
        <v>1064</v>
      </c>
      <c r="R15" s="116">
        <f t="shared" si="9"/>
        <v>1176</v>
      </c>
      <c r="S15" s="116">
        <f t="shared" si="10"/>
        <v>1456</v>
      </c>
      <c r="W15" s="21"/>
      <c r="Z15" s="21"/>
    </row>
    <row r="16" spans="1:26" ht="182.25" customHeight="1">
      <c r="A16" s="37" t="s">
        <v>343</v>
      </c>
      <c r="B16" s="67"/>
      <c r="C16" s="62" t="s">
        <v>342</v>
      </c>
      <c r="D16" s="96" t="s">
        <v>355</v>
      </c>
      <c r="E16" s="32">
        <f t="shared" si="0"/>
        <v>3982.5000000000005</v>
      </c>
      <c r="F16" s="33">
        <f t="shared" si="1"/>
        <v>3245.0000000000005</v>
      </c>
      <c r="G16" s="34">
        <v>2950</v>
      </c>
      <c r="H16" s="39">
        <f t="shared" si="16"/>
        <v>3082.7500000000005</v>
      </c>
      <c r="I16" s="60">
        <f t="shared" si="17"/>
        <v>2802.5</v>
      </c>
      <c r="J16" s="15">
        <f t="shared" si="13"/>
        <v>1</v>
      </c>
      <c r="K16" s="15">
        <f t="shared" si="4"/>
        <v>2950</v>
      </c>
      <c r="L16" s="15">
        <f t="shared" si="2"/>
        <v>2950</v>
      </c>
      <c r="M16" s="7">
        <f t="shared" si="3"/>
        <v>2950</v>
      </c>
      <c r="N16" s="112">
        <f t="shared" si="5"/>
        <v>3038.5</v>
      </c>
      <c r="O16" s="112">
        <f t="shared" si="6"/>
        <v>3362.9999999999995</v>
      </c>
      <c r="P16" s="112">
        <f t="shared" si="7"/>
        <v>4159.5</v>
      </c>
      <c r="Q16" s="116">
        <f t="shared" si="8"/>
        <v>2802.5</v>
      </c>
      <c r="R16" s="116">
        <f t="shared" si="9"/>
        <v>3097.5</v>
      </c>
      <c r="S16" s="116">
        <f t="shared" si="10"/>
        <v>3835</v>
      </c>
      <c r="W16" s="21"/>
      <c r="Z16" s="21"/>
    </row>
    <row r="17" spans="1:26" ht="187.5" customHeight="1">
      <c r="A17" s="37" t="s">
        <v>345</v>
      </c>
      <c r="B17" s="67"/>
      <c r="C17" s="62" t="s">
        <v>344</v>
      </c>
      <c r="D17" s="96" t="s">
        <v>346</v>
      </c>
      <c r="E17" s="32">
        <f t="shared" si="0"/>
        <v>2011.5000000000002</v>
      </c>
      <c r="F17" s="33">
        <f t="shared" si="1"/>
        <v>1639.0000000000002</v>
      </c>
      <c r="G17" s="34">
        <v>1490</v>
      </c>
      <c r="H17" s="39">
        <f t="shared" si="16"/>
        <v>1557.0500000000002</v>
      </c>
      <c r="I17" s="60">
        <f t="shared" si="17"/>
        <v>1415.5</v>
      </c>
      <c r="J17" s="15">
        <f t="shared" si="13"/>
        <v>1</v>
      </c>
      <c r="K17" s="15">
        <f t="shared" si="4"/>
        <v>1490</v>
      </c>
      <c r="L17" s="15">
        <f t="shared" si="2"/>
        <v>1490</v>
      </c>
      <c r="M17" s="7">
        <f t="shared" si="3"/>
        <v>1490</v>
      </c>
      <c r="N17" s="112">
        <f t="shared" si="5"/>
        <v>1534.7</v>
      </c>
      <c r="O17" s="112">
        <f t="shared" si="6"/>
        <v>1698.6</v>
      </c>
      <c r="P17" s="112">
        <f t="shared" si="7"/>
        <v>2100.9</v>
      </c>
      <c r="Q17" s="116">
        <f t="shared" si="8"/>
        <v>1415.5</v>
      </c>
      <c r="R17" s="116">
        <f t="shared" si="9"/>
        <v>1564.5</v>
      </c>
      <c r="S17" s="116">
        <f t="shared" si="10"/>
        <v>1937</v>
      </c>
      <c r="W17" s="21"/>
      <c r="Z17" s="21"/>
    </row>
    <row r="18" spans="1:26" ht="187.5" customHeight="1">
      <c r="A18" s="37" t="s">
        <v>350</v>
      </c>
      <c r="B18" s="67"/>
      <c r="C18" s="62" t="s">
        <v>349</v>
      </c>
      <c r="D18" s="96" t="s">
        <v>351</v>
      </c>
      <c r="E18" s="32">
        <f t="shared" si="0"/>
        <v>2697.3</v>
      </c>
      <c r="F18" s="33">
        <f t="shared" si="1"/>
        <v>2197.8000000000002</v>
      </c>
      <c r="G18" s="34">
        <v>1998</v>
      </c>
      <c r="H18" s="39">
        <f t="shared" si="16"/>
        <v>2087.91</v>
      </c>
      <c r="I18" s="60">
        <f t="shared" si="17"/>
        <v>1898.1</v>
      </c>
      <c r="J18" s="15">
        <f t="shared" si="13"/>
        <v>1</v>
      </c>
      <c r="K18" s="15">
        <f t="shared" si="4"/>
        <v>1998</v>
      </c>
      <c r="L18" s="15">
        <f t="shared" si="2"/>
        <v>1998</v>
      </c>
      <c r="M18" s="7">
        <f t="shared" si="3"/>
        <v>1998</v>
      </c>
      <c r="N18" s="112">
        <f t="shared" si="5"/>
        <v>2057.94</v>
      </c>
      <c r="O18" s="112">
        <f t="shared" si="6"/>
        <v>2277.7199999999998</v>
      </c>
      <c r="P18" s="112">
        <f t="shared" si="7"/>
        <v>2817.18</v>
      </c>
      <c r="Q18" s="116">
        <f t="shared" si="8"/>
        <v>1898.1</v>
      </c>
      <c r="R18" s="116">
        <f t="shared" si="9"/>
        <v>2097.9</v>
      </c>
      <c r="S18" s="116">
        <f t="shared" si="10"/>
        <v>2597.4</v>
      </c>
      <c r="W18" s="21"/>
      <c r="Z18" s="21"/>
    </row>
    <row r="19" spans="1:26" ht="194.25" customHeight="1">
      <c r="A19" s="37" t="s">
        <v>353</v>
      </c>
      <c r="B19" s="67"/>
      <c r="C19" s="62" t="s">
        <v>352</v>
      </c>
      <c r="D19" s="96" t="s">
        <v>464</v>
      </c>
      <c r="E19" s="32">
        <f t="shared" si="0"/>
        <v>4846.5</v>
      </c>
      <c r="F19" s="33">
        <f t="shared" si="1"/>
        <v>3949.0000000000005</v>
      </c>
      <c r="G19" s="34">
        <v>3590</v>
      </c>
      <c r="H19" s="39">
        <f t="shared" si="16"/>
        <v>3751.55</v>
      </c>
      <c r="I19" s="60">
        <f t="shared" si="17"/>
        <v>3410.5</v>
      </c>
      <c r="J19" s="15">
        <f t="shared" si="13"/>
        <v>1</v>
      </c>
      <c r="K19" s="15">
        <f t="shared" si="4"/>
        <v>3590</v>
      </c>
      <c r="L19" s="15">
        <f t="shared" si="2"/>
        <v>3590</v>
      </c>
      <c r="M19" s="7">
        <f t="shared" si="3"/>
        <v>3590</v>
      </c>
      <c r="N19" s="112">
        <f t="shared" si="5"/>
        <v>3697.7000000000003</v>
      </c>
      <c r="O19" s="112">
        <f t="shared" si="6"/>
        <v>4092.5999999999995</v>
      </c>
      <c r="P19" s="112">
        <f t="shared" si="7"/>
        <v>5061.8999999999996</v>
      </c>
      <c r="Q19" s="116">
        <f t="shared" si="8"/>
        <v>3410.5</v>
      </c>
      <c r="R19" s="116">
        <f t="shared" si="9"/>
        <v>3769.5</v>
      </c>
      <c r="S19" s="116">
        <f t="shared" si="10"/>
        <v>4667</v>
      </c>
      <c r="W19" s="21"/>
      <c r="Z19" s="21"/>
    </row>
    <row r="20" spans="1:26" ht="194.25" customHeight="1">
      <c r="A20" s="37" t="s">
        <v>478</v>
      </c>
      <c r="B20" s="99"/>
      <c r="C20" s="62" t="s">
        <v>479</v>
      </c>
      <c r="D20" s="96" t="s">
        <v>487</v>
      </c>
      <c r="E20" s="32">
        <f t="shared" si="0"/>
        <v>2605.5</v>
      </c>
      <c r="F20" s="33">
        <f t="shared" si="1"/>
        <v>2123</v>
      </c>
      <c r="G20" s="34">
        <v>1930</v>
      </c>
      <c r="H20" s="39">
        <f t="shared" si="16"/>
        <v>2016.8500000000001</v>
      </c>
      <c r="I20" s="60">
        <f t="shared" si="17"/>
        <v>1833.5</v>
      </c>
      <c r="J20" s="15">
        <f t="shared" si="13"/>
        <v>1</v>
      </c>
      <c r="K20" s="15">
        <f t="shared" si="4"/>
        <v>1930</v>
      </c>
      <c r="L20" s="15">
        <f t="shared" si="2"/>
        <v>1930</v>
      </c>
      <c r="M20" s="7">
        <f t="shared" si="3"/>
        <v>1930</v>
      </c>
      <c r="N20" s="112">
        <f t="shared" si="5"/>
        <v>1987.9</v>
      </c>
      <c r="O20" s="112">
        <f t="shared" si="6"/>
        <v>2200.1999999999998</v>
      </c>
      <c r="P20" s="112">
        <f t="shared" si="7"/>
        <v>2721.2999999999997</v>
      </c>
      <c r="Q20" s="116">
        <f t="shared" si="8"/>
        <v>1833.5</v>
      </c>
      <c r="R20" s="116">
        <f t="shared" si="9"/>
        <v>2026.5</v>
      </c>
      <c r="S20" s="116">
        <f t="shared" si="10"/>
        <v>2509</v>
      </c>
      <c r="W20" s="21"/>
      <c r="Z20" s="21"/>
    </row>
    <row r="21" spans="1:26" ht="194.25" customHeight="1">
      <c r="A21" s="103" t="s">
        <v>493</v>
      </c>
      <c r="B21" s="99"/>
      <c r="C21" s="62" t="s">
        <v>494</v>
      </c>
      <c r="D21" s="104" t="s">
        <v>497</v>
      </c>
      <c r="E21" s="32">
        <f t="shared" si="0"/>
        <v>3658.5000000000005</v>
      </c>
      <c r="F21" s="33">
        <f t="shared" si="1"/>
        <v>2981.0000000000005</v>
      </c>
      <c r="G21" s="34">
        <v>2710</v>
      </c>
      <c r="H21" s="39">
        <f t="shared" si="16"/>
        <v>2831.9500000000003</v>
      </c>
      <c r="I21" s="60">
        <f t="shared" si="17"/>
        <v>2574.5</v>
      </c>
      <c r="J21" s="15">
        <f t="shared" si="13"/>
        <v>1</v>
      </c>
      <c r="K21" s="15">
        <f t="shared" si="4"/>
        <v>2710</v>
      </c>
      <c r="L21" s="15">
        <f t="shared" si="2"/>
        <v>2710</v>
      </c>
      <c r="M21" s="7">
        <f t="shared" si="3"/>
        <v>2710</v>
      </c>
      <c r="N21" s="112">
        <f t="shared" si="5"/>
        <v>2791.3</v>
      </c>
      <c r="O21" s="112">
        <f t="shared" si="6"/>
        <v>3089.3999999999996</v>
      </c>
      <c r="P21" s="112">
        <f t="shared" si="7"/>
        <v>3821.1</v>
      </c>
      <c r="Q21" s="116">
        <f t="shared" si="8"/>
        <v>2574.5</v>
      </c>
      <c r="R21" s="116">
        <f t="shared" si="9"/>
        <v>2845.5</v>
      </c>
      <c r="S21" s="116">
        <f t="shared" si="10"/>
        <v>3523</v>
      </c>
      <c r="W21" s="21"/>
      <c r="Z21" s="21"/>
    </row>
    <row r="22" spans="1:26" ht="194.25" customHeight="1">
      <c r="A22" s="103" t="s">
        <v>495</v>
      </c>
      <c r="B22" s="99"/>
      <c r="C22" s="62" t="s">
        <v>496</v>
      </c>
      <c r="D22" s="104" t="s">
        <v>498</v>
      </c>
      <c r="E22" s="32">
        <f t="shared" si="0"/>
        <v>3564.0000000000005</v>
      </c>
      <c r="F22" s="33">
        <f t="shared" si="1"/>
        <v>2904.0000000000005</v>
      </c>
      <c r="G22" s="34">
        <v>2640</v>
      </c>
      <c r="H22" s="39"/>
      <c r="I22" s="60"/>
      <c r="J22" s="15">
        <f t="shared" si="13"/>
        <v>1</v>
      </c>
      <c r="K22" s="15">
        <f t="shared" si="4"/>
        <v>2640</v>
      </c>
      <c r="L22" s="15">
        <f t="shared" si="2"/>
        <v>2640</v>
      </c>
      <c r="M22" s="7">
        <f t="shared" si="3"/>
        <v>2640</v>
      </c>
      <c r="N22" s="112">
        <f t="shared" si="5"/>
        <v>2719.2000000000003</v>
      </c>
      <c r="O22" s="112">
        <f t="shared" si="6"/>
        <v>3009.6</v>
      </c>
      <c r="P22" s="112">
        <f t="shared" si="7"/>
        <v>3722.3999999999996</v>
      </c>
      <c r="Q22" s="116">
        <f t="shared" si="8"/>
        <v>2508</v>
      </c>
      <c r="R22" s="116">
        <f t="shared" si="9"/>
        <v>2772</v>
      </c>
      <c r="S22" s="116">
        <f t="shared" si="10"/>
        <v>3432</v>
      </c>
      <c r="W22" s="21"/>
      <c r="Z22" s="21"/>
    </row>
    <row r="23" spans="1:26" ht="194.25" customHeight="1">
      <c r="A23" s="103" t="s">
        <v>503</v>
      </c>
      <c r="B23" s="99"/>
      <c r="C23" s="62" t="s">
        <v>502</v>
      </c>
      <c r="D23" s="104" t="s">
        <v>504</v>
      </c>
      <c r="E23" s="32">
        <f t="shared" si="0"/>
        <v>4684.5</v>
      </c>
      <c r="F23" s="33">
        <f t="shared" si="1"/>
        <v>3817.0000000000005</v>
      </c>
      <c r="G23" s="34">
        <v>3470</v>
      </c>
      <c r="H23" s="39"/>
      <c r="I23" s="60"/>
      <c r="J23" s="15">
        <f t="shared" si="13"/>
        <v>1</v>
      </c>
      <c r="K23" s="15">
        <f t="shared" si="4"/>
        <v>3470</v>
      </c>
      <c r="L23" s="15">
        <f t="shared" si="2"/>
        <v>3470</v>
      </c>
      <c r="M23" s="7">
        <f t="shared" si="3"/>
        <v>3470</v>
      </c>
      <c r="N23" s="112">
        <f t="shared" si="5"/>
        <v>3574.1</v>
      </c>
      <c r="O23" s="112">
        <f t="shared" si="6"/>
        <v>3955.7999999999997</v>
      </c>
      <c r="P23" s="112">
        <f t="shared" si="7"/>
        <v>4892.7</v>
      </c>
      <c r="Q23" s="116">
        <f t="shared" si="8"/>
        <v>3296.5</v>
      </c>
      <c r="R23" s="116">
        <f t="shared" si="9"/>
        <v>3643.5</v>
      </c>
      <c r="S23" s="116">
        <f t="shared" si="10"/>
        <v>4511</v>
      </c>
      <c r="W23" s="21"/>
      <c r="Z23" s="21"/>
    </row>
    <row r="24" spans="1:26" ht="194.25" customHeight="1">
      <c r="A24" s="103" t="s">
        <v>506</v>
      </c>
      <c r="B24" s="99"/>
      <c r="C24" s="62" t="s">
        <v>505</v>
      </c>
      <c r="D24" s="104" t="s">
        <v>507</v>
      </c>
      <c r="E24" s="32">
        <f t="shared" si="0"/>
        <v>5602.5</v>
      </c>
      <c r="F24" s="33">
        <f t="shared" si="1"/>
        <v>4565</v>
      </c>
      <c r="G24" s="34">
        <v>4150</v>
      </c>
      <c r="H24" s="39"/>
      <c r="I24" s="60"/>
      <c r="J24" s="15">
        <f t="shared" si="13"/>
        <v>1</v>
      </c>
      <c r="K24" s="15">
        <f t="shared" si="4"/>
        <v>4150</v>
      </c>
      <c r="L24" s="15">
        <f t="shared" si="2"/>
        <v>4150</v>
      </c>
      <c r="M24" s="7">
        <f t="shared" si="3"/>
        <v>4150</v>
      </c>
      <c r="N24" s="112">
        <f t="shared" si="5"/>
        <v>4274.5</v>
      </c>
      <c r="O24" s="112">
        <f t="shared" si="6"/>
        <v>4731</v>
      </c>
      <c r="P24" s="112">
        <f t="shared" si="7"/>
        <v>5851.5</v>
      </c>
      <c r="Q24" s="116">
        <f t="shared" si="8"/>
        <v>3942.5</v>
      </c>
      <c r="R24" s="116">
        <f t="shared" si="9"/>
        <v>4357.5</v>
      </c>
      <c r="S24" s="116">
        <f t="shared" si="10"/>
        <v>5395</v>
      </c>
      <c r="W24" s="21"/>
      <c r="Z24" s="21"/>
    </row>
    <row r="25" spans="1:26" ht="110.25" customHeight="1">
      <c r="A25" s="26" t="s">
        <v>337</v>
      </c>
      <c r="B25" s="147"/>
      <c r="C25" s="58" t="s">
        <v>336</v>
      </c>
      <c r="D25" s="149" t="s">
        <v>71</v>
      </c>
      <c r="E25" s="32">
        <f t="shared" ref="E25:E50" si="18">G25*1.35</f>
        <v>607.5</v>
      </c>
      <c r="F25" s="33">
        <f t="shared" ref="F25:F65" si="19">G25*1.1</f>
        <v>495.00000000000006</v>
      </c>
      <c r="G25" s="34">
        <v>450</v>
      </c>
      <c r="H25" s="39">
        <f>I25*1.1</f>
        <v>470.25000000000006</v>
      </c>
      <c r="I25" s="60">
        <f>G25*0.95</f>
        <v>427.5</v>
      </c>
      <c r="J25" s="15">
        <f t="shared" si="13"/>
        <v>1</v>
      </c>
      <c r="K25" s="15">
        <f t="shared" si="4"/>
        <v>450</v>
      </c>
      <c r="L25" s="15">
        <f t="shared" si="2"/>
        <v>450</v>
      </c>
      <c r="M25" s="7">
        <f t="shared" si="3"/>
        <v>450</v>
      </c>
      <c r="N25" s="112">
        <f t="shared" si="5"/>
        <v>463.5</v>
      </c>
      <c r="O25" s="112">
        <f t="shared" si="6"/>
        <v>513</v>
      </c>
      <c r="P25" s="112">
        <f t="shared" si="7"/>
        <v>634.5</v>
      </c>
      <c r="Q25" s="116">
        <f t="shared" si="8"/>
        <v>427.5</v>
      </c>
      <c r="R25" s="116">
        <f t="shared" si="9"/>
        <v>472.5</v>
      </c>
      <c r="S25" s="116">
        <f t="shared" si="10"/>
        <v>585</v>
      </c>
      <c r="W25" s="21" t="s">
        <v>50</v>
      </c>
      <c r="Z25" s="21" t="s">
        <v>50</v>
      </c>
    </row>
    <row r="26" spans="1:26" ht="53.25" customHeight="1">
      <c r="A26" s="26" t="s">
        <v>339</v>
      </c>
      <c r="B26" s="148"/>
      <c r="C26" s="58" t="s">
        <v>338</v>
      </c>
      <c r="D26" s="150"/>
      <c r="E26" s="32">
        <f t="shared" ref="E26" si="20">G26*1.35</f>
        <v>607.5</v>
      </c>
      <c r="F26" s="33">
        <f t="shared" ref="F26" si="21">G26*1.1</f>
        <v>495.00000000000006</v>
      </c>
      <c r="G26" s="34">
        <v>450</v>
      </c>
      <c r="H26" s="39"/>
      <c r="I26" s="60"/>
      <c r="J26" s="15">
        <f t="shared" si="13"/>
        <v>1</v>
      </c>
      <c r="K26" s="15">
        <f t="shared" si="4"/>
        <v>450</v>
      </c>
      <c r="L26" s="15">
        <f t="shared" si="2"/>
        <v>450</v>
      </c>
      <c r="M26" s="7">
        <f t="shared" si="3"/>
        <v>450</v>
      </c>
      <c r="N26" s="112">
        <f t="shared" si="5"/>
        <v>463.5</v>
      </c>
      <c r="O26" s="112">
        <f t="shared" si="6"/>
        <v>513</v>
      </c>
      <c r="P26" s="112">
        <f t="shared" si="7"/>
        <v>634.5</v>
      </c>
      <c r="Q26" s="116">
        <f t="shared" si="8"/>
        <v>427.5</v>
      </c>
      <c r="R26" s="116">
        <f t="shared" si="9"/>
        <v>472.5</v>
      </c>
      <c r="S26" s="116">
        <f t="shared" si="10"/>
        <v>585</v>
      </c>
      <c r="W26" s="21"/>
      <c r="Z26" s="21"/>
    </row>
    <row r="27" spans="1:26" ht="157.5" customHeight="1">
      <c r="A27" s="26" t="s">
        <v>341</v>
      </c>
      <c r="B27" s="57"/>
      <c r="C27" s="58" t="s">
        <v>340</v>
      </c>
      <c r="D27" s="106" t="s">
        <v>72</v>
      </c>
      <c r="E27" s="32">
        <f t="shared" si="18"/>
        <v>877.50000000000011</v>
      </c>
      <c r="F27" s="33">
        <f t="shared" si="19"/>
        <v>715.00000000000011</v>
      </c>
      <c r="G27" s="34">
        <v>650</v>
      </c>
      <c r="H27" s="39">
        <f t="shared" ref="H27:H50" si="22">I27*1.1</f>
        <v>679.25</v>
      </c>
      <c r="I27" s="60">
        <f t="shared" ref="I27:I49" si="23">G27*0.95</f>
        <v>617.5</v>
      </c>
      <c r="J27" s="15">
        <f t="shared" si="13"/>
        <v>1</v>
      </c>
      <c r="K27" s="15">
        <f t="shared" si="4"/>
        <v>650</v>
      </c>
      <c r="L27" s="15">
        <f t="shared" si="2"/>
        <v>650</v>
      </c>
      <c r="M27" s="7">
        <f t="shared" si="3"/>
        <v>650</v>
      </c>
      <c r="N27" s="112">
        <f t="shared" si="5"/>
        <v>669.5</v>
      </c>
      <c r="O27" s="112">
        <f t="shared" si="6"/>
        <v>740.99999999999989</v>
      </c>
      <c r="P27" s="112">
        <f t="shared" si="7"/>
        <v>916.5</v>
      </c>
      <c r="Q27" s="116">
        <f t="shared" si="8"/>
        <v>617.5</v>
      </c>
      <c r="R27" s="116">
        <f t="shared" si="9"/>
        <v>682.5</v>
      </c>
      <c r="S27" s="116">
        <f t="shared" si="10"/>
        <v>845</v>
      </c>
      <c r="W27" s="21" t="s">
        <v>196</v>
      </c>
      <c r="Z27" s="21" t="s">
        <v>196</v>
      </c>
    </row>
    <row r="28" spans="1:26" ht="87.75" customHeight="1">
      <c r="A28" s="26" t="s">
        <v>325</v>
      </c>
      <c r="B28" s="147"/>
      <c r="C28" s="61" t="s">
        <v>324</v>
      </c>
      <c r="D28" s="152" t="s">
        <v>73</v>
      </c>
      <c r="E28" s="32">
        <f t="shared" si="18"/>
        <v>1080</v>
      </c>
      <c r="F28" s="33">
        <f t="shared" si="19"/>
        <v>880.00000000000011</v>
      </c>
      <c r="G28" s="34">
        <v>800</v>
      </c>
      <c r="H28" s="39">
        <f t="shared" si="22"/>
        <v>836.00000000000011</v>
      </c>
      <c r="I28" s="60">
        <f t="shared" si="23"/>
        <v>760</v>
      </c>
      <c r="J28" s="15">
        <f t="shared" si="13"/>
        <v>1</v>
      </c>
      <c r="K28" s="15">
        <f t="shared" si="4"/>
        <v>800</v>
      </c>
      <c r="L28" s="15">
        <f t="shared" si="2"/>
        <v>800</v>
      </c>
      <c r="M28" s="7">
        <f t="shared" si="3"/>
        <v>800</v>
      </c>
      <c r="N28" s="112">
        <f t="shared" si="5"/>
        <v>824</v>
      </c>
      <c r="O28" s="112">
        <f t="shared" si="6"/>
        <v>911.99999999999989</v>
      </c>
      <c r="P28" s="112">
        <f t="shared" si="7"/>
        <v>1128</v>
      </c>
      <c r="Q28" s="116">
        <f t="shared" si="8"/>
        <v>760</v>
      </c>
      <c r="R28" s="116">
        <f t="shared" si="9"/>
        <v>840</v>
      </c>
      <c r="S28" s="116">
        <f t="shared" si="10"/>
        <v>1040</v>
      </c>
      <c r="W28" s="21" t="s">
        <v>196</v>
      </c>
      <c r="Z28" s="21" t="s">
        <v>196</v>
      </c>
    </row>
    <row r="29" spans="1:26" ht="99.95" customHeight="1">
      <c r="A29" s="26" t="s">
        <v>323</v>
      </c>
      <c r="B29" s="148"/>
      <c r="C29" s="61" t="s">
        <v>322</v>
      </c>
      <c r="D29" s="153"/>
      <c r="E29" s="32">
        <f t="shared" si="18"/>
        <v>1066.5</v>
      </c>
      <c r="F29" s="33">
        <f t="shared" si="19"/>
        <v>869.00000000000011</v>
      </c>
      <c r="G29" s="34">
        <v>790</v>
      </c>
      <c r="H29" s="39">
        <f t="shared" si="22"/>
        <v>825.55000000000007</v>
      </c>
      <c r="I29" s="60">
        <f t="shared" si="23"/>
        <v>750.5</v>
      </c>
      <c r="J29" s="15">
        <f t="shared" si="13"/>
        <v>1</v>
      </c>
      <c r="K29" s="15">
        <f t="shared" si="4"/>
        <v>790</v>
      </c>
      <c r="L29" s="15">
        <f t="shared" si="2"/>
        <v>790</v>
      </c>
      <c r="M29" s="7">
        <f t="shared" si="3"/>
        <v>790</v>
      </c>
      <c r="N29" s="112">
        <f t="shared" si="5"/>
        <v>813.7</v>
      </c>
      <c r="O29" s="112">
        <f t="shared" si="6"/>
        <v>900.59999999999991</v>
      </c>
      <c r="P29" s="112">
        <f t="shared" si="7"/>
        <v>1113.8999999999999</v>
      </c>
      <c r="Q29" s="116">
        <f t="shared" si="8"/>
        <v>750.5</v>
      </c>
      <c r="R29" s="116">
        <f t="shared" si="9"/>
        <v>829.5</v>
      </c>
      <c r="S29" s="116">
        <f t="shared" si="10"/>
        <v>1027</v>
      </c>
      <c r="W29" s="21" t="s">
        <v>196</v>
      </c>
      <c r="Z29" s="21" t="s">
        <v>196</v>
      </c>
    </row>
    <row r="30" spans="1:26" ht="189" customHeight="1">
      <c r="A30" s="26" t="s">
        <v>327</v>
      </c>
      <c r="B30" s="57"/>
      <c r="C30" s="61" t="s">
        <v>326</v>
      </c>
      <c r="D30" s="106" t="s">
        <v>74</v>
      </c>
      <c r="E30" s="32">
        <f t="shared" si="18"/>
        <v>1809.0000000000002</v>
      </c>
      <c r="F30" s="33">
        <f t="shared" si="19"/>
        <v>1474.0000000000002</v>
      </c>
      <c r="G30" s="34">
        <v>1340</v>
      </c>
      <c r="H30" s="39">
        <f t="shared" si="22"/>
        <v>1400.3000000000002</v>
      </c>
      <c r="I30" s="60">
        <f>G30*0.95</f>
        <v>1273</v>
      </c>
      <c r="J30" s="15">
        <f t="shared" si="13"/>
        <v>1</v>
      </c>
      <c r="K30" s="15">
        <f t="shared" si="4"/>
        <v>1340</v>
      </c>
      <c r="L30" s="15">
        <f t="shared" si="2"/>
        <v>1340</v>
      </c>
      <c r="M30" s="7">
        <f t="shared" si="3"/>
        <v>1340</v>
      </c>
      <c r="N30" s="112">
        <f t="shared" si="5"/>
        <v>1380.2</v>
      </c>
      <c r="O30" s="112">
        <f t="shared" si="6"/>
        <v>1527.6</v>
      </c>
      <c r="P30" s="112">
        <f t="shared" si="7"/>
        <v>1889.3999999999999</v>
      </c>
      <c r="Q30" s="116">
        <f t="shared" si="8"/>
        <v>1273</v>
      </c>
      <c r="R30" s="116">
        <f t="shared" si="9"/>
        <v>1407</v>
      </c>
      <c r="S30" s="116">
        <f t="shared" si="10"/>
        <v>1742</v>
      </c>
      <c r="W30" s="21" t="s">
        <v>196</v>
      </c>
      <c r="Z30" s="21" t="s">
        <v>196</v>
      </c>
    </row>
    <row r="31" spans="1:26" ht="181.5" customHeight="1">
      <c r="A31" s="26" t="s">
        <v>329</v>
      </c>
      <c r="B31" s="57"/>
      <c r="C31" s="61" t="s">
        <v>328</v>
      </c>
      <c r="D31" s="106" t="s">
        <v>75</v>
      </c>
      <c r="E31" s="32">
        <f t="shared" si="18"/>
        <v>2970</v>
      </c>
      <c r="F31" s="33">
        <f t="shared" si="19"/>
        <v>2420</v>
      </c>
      <c r="G31" s="34">
        <v>2200</v>
      </c>
      <c r="H31" s="39">
        <f t="shared" si="22"/>
        <v>2299</v>
      </c>
      <c r="I31" s="60">
        <f t="shared" si="23"/>
        <v>2090</v>
      </c>
      <c r="J31" s="15">
        <f t="shared" si="13"/>
        <v>1</v>
      </c>
      <c r="K31" s="15">
        <f t="shared" si="4"/>
        <v>2200</v>
      </c>
      <c r="L31" s="15">
        <f t="shared" si="2"/>
        <v>2200</v>
      </c>
      <c r="M31" s="7">
        <f t="shared" si="3"/>
        <v>2200</v>
      </c>
      <c r="N31" s="112">
        <f t="shared" si="5"/>
        <v>2266</v>
      </c>
      <c r="O31" s="112">
        <f t="shared" si="6"/>
        <v>2508</v>
      </c>
      <c r="P31" s="112">
        <f t="shared" si="7"/>
        <v>3102</v>
      </c>
      <c r="Q31" s="116">
        <f t="shared" si="8"/>
        <v>2090</v>
      </c>
      <c r="R31" s="116">
        <f t="shared" si="9"/>
        <v>2310</v>
      </c>
      <c r="S31" s="116">
        <f t="shared" si="10"/>
        <v>2860</v>
      </c>
      <c r="W31" s="21" t="s">
        <v>196</v>
      </c>
      <c r="Z31" s="21" t="s">
        <v>196</v>
      </c>
    </row>
    <row r="32" spans="1:26" ht="195.75" customHeight="1">
      <c r="A32" s="26" t="s">
        <v>330</v>
      </c>
      <c r="B32" s="57"/>
      <c r="C32" s="61" t="s">
        <v>331</v>
      </c>
      <c r="D32" s="106" t="s">
        <v>76</v>
      </c>
      <c r="E32" s="32">
        <f t="shared" si="18"/>
        <v>3780.0000000000005</v>
      </c>
      <c r="F32" s="33">
        <f t="shared" si="19"/>
        <v>3080.0000000000005</v>
      </c>
      <c r="G32" s="34">
        <v>2800</v>
      </c>
      <c r="H32" s="39">
        <f t="shared" si="22"/>
        <v>2926.0000000000005</v>
      </c>
      <c r="I32" s="60">
        <f t="shared" si="23"/>
        <v>2660</v>
      </c>
      <c r="J32" s="15">
        <f t="shared" si="13"/>
        <v>1</v>
      </c>
      <c r="K32" s="15">
        <f t="shared" si="4"/>
        <v>2800</v>
      </c>
      <c r="L32" s="15">
        <f t="shared" si="2"/>
        <v>2800</v>
      </c>
      <c r="M32" s="7">
        <f t="shared" si="3"/>
        <v>2800</v>
      </c>
      <c r="N32" s="112">
        <f t="shared" si="5"/>
        <v>2884</v>
      </c>
      <c r="O32" s="112">
        <f t="shared" si="6"/>
        <v>3191.9999999999995</v>
      </c>
      <c r="P32" s="112">
        <f t="shared" si="7"/>
        <v>3948</v>
      </c>
      <c r="Q32" s="116">
        <f t="shared" si="8"/>
        <v>2660</v>
      </c>
      <c r="R32" s="116">
        <f t="shared" si="9"/>
        <v>2940</v>
      </c>
      <c r="S32" s="116">
        <f t="shared" si="10"/>
        <v>3640</v>
      </c>
      <c r="W32" s="21" t="s">
        <v>50</v>
      </c>
      <c r="Z32" s="21" t="s">
        <v>50</v>
      </c>
    </row>
    <row r="33" spans="1:26" ht="198" customHeight="1">
      <c r="A33" s="26" t="s">
        <v>333</v>
      </c>
      <c r="B33" s="57"/>
      <c r="C33" s="61" t="s">
        <v>332</v>
      </c>
      <c r="D33" s="59" t="s">
        <v>76</v>
      </c>
      <c r="E33" s="32">
        <f t="shared" si="18"/>
        <v>4225.5</v>
      </c>
      <c r="F33" s="33">
        <f t="shared" si="19"/>
        <v>3443.0000000000005</v>
      </c>
      <c r="G33" s="34">
        <v>3130</v>
      </c>
      <c r="H33" s="39">
        <f t="shared" si="22"/>
        <v>3270.8500000000004</v>
      </c>
      <c r="I33" s="60">
        <f t="shared" si="23"/>
        <v>2973.5</v>
      </c>
      <c r="J33" s="15">
        <f t="shared" si="13"/>
        <v>1</v>
      </c>
      <c r="K33" s="15">
        <f t="shared" si="4"/>
        <v>3130</v>
      </c>
      <c r="L33" s="15">
        <f t="shared" si="2"/>
        <v>3130</v>
      </c>
      <c r="M33" s="7">
        <f t="shared" si="3"/>
        <v>3130</v>
      </c>
      <c r="N33" s="112">
        <f t="shared" si="5"/>
        <v>3223.9</v>
      </c>
      <c r="O33" s="112">
        <f t="shared" si="6"/>
        <v>3568.2</v>
      </c>
      <c r="P33" s="112">
        <f t="shared" si="7"/>
        <v>4413.3</v>
      </c>
      <c r="Q33" s="116">
        <f t="shared" si="8"/>
        <v>2973.5</v>
      </c>
      <c r="R33" s="116">
        <f t="shared" si="9"/>
        <v>3286.5</v>
      </c>
      <c r="S33" s="116">
        <f t="shared" si="10"/>
        <v>4069</v>
      </c>
      <c r="W33" s="21"/>
      <c r="Z33" s="21"/>
    </row>
    <row r="34" spans="1:26" ht="243.75" customHeight="1">
      <c r="A34" s="26" t="s">
        <v>335</v>
      </c>
      <c r="B34" s="57"/>
      <c r="C34" s="61" t="s">
        <v>334</v>
      </c>
      <c r="D34" s="59" t="s">
        <v>77</v>
      </c>
      <c r="E34" s="32">
        <f t="shared" si="18"/>
        <v>3375</v>
      </c>
      <c r="F34" s="33">
        <f t="shared" si="19"/>
        <v>2750</v>
      </c>
      <c r="G34" s="34">
        <v>2500</v>
      </c>
      <c r="H34" s="39">
        <f t="shared" si="22"/>
        <v>2612.5</v>
      </c>
      <c r="I34" s="60">
        <f t="shared" si="23"/>
        <v>2375</v>
      </c>
      <c r="J34" s="15">
        <f t="shared" si="13"/>
        <v>1</v>
      </c>
      <c r="K34" s="15">
        <f t="shared" si="4"/>
        <v>2500</v>
      </c>
      <c r="L34" s="15">
        <f t="shared" si="2"/>
        <v>2500</v>
      </c>
      <c r="M34" s="7">
        <f t="shared" si="3"/>
        <v>2500</v>
      </c>
      <c r="N34" s="112">
        <f t="shared" si="5"/>
        <v>2575</v>
      </c>
      <c r="O34" s="112">
        <f t="shared" si="6"/>
        <v>2849.9999999999995</v>
      </c>
      <c r="P34" s="112">
        <f t="shared" si="7"/>
        <v>3525</v>
      </c>
      <c r="Q34" s="116">
        <f t="shared" si="8"/>
        <v>2375</v>
      </c>
      <c r="R34" s="116">
        <f t="shared" si="9"/>
        <v>2625</v>
      </c>
      <c r="S34" s="116">
        <f t="shared" si="10"/>
        <v>3250</v>
      </c>
      <c r="W34" s="21" t="s">
        <v>196</v>
      </c>
      <c r="Z34" s="21" t="s">
        <v>196</v>
      </c>
    </row>
    <row r="35" spans="1:26" ht="255.75" customHeight="1">
      <c r="A35" s="26" t="s">
        <v>308</v>
      </c>
      <c r="B35" s="57"/>
      <c r="C35" s="62" t="s">
        <v>307</v>
      </c>
      <c r="D35" s="59" t="s">
        <v>78</v>
      </c>
      <c r="E35" s="32">
        <f t="shared" si="18"/>
        <v>1161</v>
      </c>
      <c r="F35" s="33">
        <f t="shared" si="19"/>
        <v>946.00000000000011</v>
      </c>
      <c r="G35" s="34">
        <v>860</v>
      </c>
      <c r="H35" s="39">
        <f t="shared" si="22"/>
        <v>898.7</v>
      </c>
      <c r="I35" s="60">
        <f t="shared" si="23"/>
        <v>817</v>
      </c>
      <c r="J35" s="15">
        <f t="shared" si="13"/>
        <v>1</v>
      </c>
      <c r="K35" s="15">
        <f t="shared" si="4"/>
        <v>860</v>
      </c>
      <c r="L35" s="15">
        <f t="shared" si="2"/>
        <v>860</v>
      </c>
      <c r="M35" s="7">
        <f t="shared" si="3"/>
        <v>860</v>
      </c>
      <c r="N35" s="112">
        <f t="shared" si="5"/>
        <v>885.80000000000007</v>
      </c>
      <c r="O35" s="112">
        <f t="shared" si="6"/>
        <v>980.39999999999986</v>
      </c>
      <c r="P35" s="112">
        <f t="shared" si="7"/>
        <v>1212.5999999999999</v>
      </c>
      <c r="Q35" s="116">
        <f t="shared" si="8"/>
        <v>817</v>
      </c>
      <c r="R35" s="116">
        <f t="shared" si="9"/>
        <v>903</v>
      </c>
      <c r="S35" s="116">
        <f t="shared" si="10"/>
        <v>1118</v>
      </c>
      <c r="W35" s="21"/>
      <c r="Z35" s="21"/>
    </row>
    <row r="36" spans="1:26" ht="193.5" customHeight="1">
      <c r="A36" s="26" t="s">
        <v>292</v>
      </c>
      <c r="B36" s="57"/>
      <c r="C36" s="62" t="s">
        <v>291</v>
      </c>
      <c r="D36" s="59" t="s">
        <v>79</v>
      </c>
      <c r="E36" s="32">
        <f t="shared" si="18"/>
        <v>1147.5</v>
      </c>
      <c r="F36" s="33">
        <f t="shared" si="19"/>
        <v>935.00000000000011</v>
      </c>
      <c r="G36" s="34">
        <v>850</v>
      </c>
      <c r="H36" s="39">
        <f t="shared" si="22"/>
        <v>888.25000000000011</v>
      </c>
      <c r="I36" s="60">
        <f t="shared" si="23"/>
        <v>807.5</v>
      </c>
      <c r="J36" s="15">
        <f t="shared" si="13"/>
        <v>1</v>
      </c>
      <c r="K36" s="15">
        <f t="shared" si="4"/>
        <v>850</v>
      </c>
      <c r="L36" s="15">
        <f t="shared" si="2"/>
        <v>850</v>
      </c>
      <c r="M36" s="7">
        <f t="shared" si="3"/>
        <v>850</v>
      </c>
      <c r="N36" s="112">
        <f t="shared" si="5"/>
        <v>875.5</v>
      </c>
      <c r="O36" s="112">
        <f t="shared" si="6"/>
        <v>968.99999999999989</v>
      </c>
      <c r="P36" s="112">
        <f t="shared" si="7"/>
        <v>1198.5</v>
      </c>
      <c r="Q36" s="116">
        <f t="shared" si="8"/>
        <v>807.5</v>
      </c>
      <c r="R36" s="116">
        <f t="shared" si="9"/>
        <v>892.5</v>
      </c>
      <c r="S36" s="116">
        <f t="shared" si="10"/>
        <v>1105</v>
      </c>
      <c r="W36" s="21"/>
      <c r="Z36" s="21"/>
    </row>
    <row r="37" spans="1:26" ht="181.5" customHeight="1">
      <c r="A37" s="26" t="s">
        <v>294</v>
      </c>
      <c r="B37" s="57"/>
      <c r="C37" s="62" t="s">
        <v>293</v>
      </c>
      <c r="D37" s="59" t="s">
        <v>80</v>
      </c>
      <c r="E37" s="32">
        <f t="shared" si="18"/>
        <v>2079</v>
      </c>
      <c r="F37" s="33">
        <f t="shared" si="19"/>
        <v>1694.0000000000002</v>
      </c>
      <c r="G37" s="34">
        <v>1540</v>
      </c>
      <c r="H37" s="39">
        <f t="shared" si="22"/>
        <v>1609.3000000000002</v>
      </c>
      <c r="I37" s="60">
        <f t="shared" si="23"/>
        <v>1463</v>
      </c>
      <c r="J37" s="15">
        <f t="shared" si="13"/>
        <v>1</v>
      </c>
      <c r="K37" s="15">
        <f t="shared" si="4"/>
        <v>1540</v>
      </c>
      <c r="L37" s="15">
        <f t="shared" si="2"/>
        <v>1540</v>
      </c>
      <c r="M37" s="7">
        <f t="shared" si="3"/>
        <v>1540</v>
      </c>
      <c r="N37" s="112">
        <f t="shared" si="5"/>
        <v>1586.2</v>
      </c>
      <c r="O37" s="112">
        <f t="shared" si="6"/>
        <v>1755.6</v>
      </c>
      <c r="P37" s="112">
        <f t="shared" si="7"/>
        <v>2171.4</v>
      </c>
      <c r="Q37" s="116">
        <f t="shared" si="8"/>
        <v>1463</v>
      </c>
      <c r="R37" s="116">
        <f t="shared" si="9"/>
        <v>1617</v>
      </c>
      <c r="S37" s="116">
        <f t="shared" si="10"/>
        <v>2002</v>
      </c>
      <c r="W37" s="21" t="s">
        <v>196</v>
      </c>
      <c r="Z37" s="21" t="s">
        <v>196</v>
      </c>
    </row>
    <row r="38" spans="1:26" ht="185.25" customHeight="1">
      <c r="A38" s="26" t="s">
        <v>298</v>
      </c>
      <c r="B38" s="57"/>
      <c r="C38" s="62" t="s">
        <v>297</v>
      </c>
      <c r="D38" s="59" t="s">
        <v>81</v>
      </c>
      <c r="E38" s="32">
        <f t="shared" si="18"/>
        <v>2146.5</v>
      </c>
      <c r="F38" s="33">
        <f t="shared" si="19"/>
        <v>1749.0000000000002</v>
      </c>
      <c r="G38" s="34">
        <v>1590</v>
      </c>
      <c r="H38" s="39">
        <f t="shared" si="22"/>
        <v>1661.5500000000002</v>
      </c>
      <c r="I38" s="60">
        <f t="shared" si="23"/>
        <v>1510.5</v>
      </c>
      <c r="J38" s="15">
        <f t="shared" si="13"/>
        <v>1</v>
      </c>
      <c r="K38" s="15">
        <f t="shared" si="4"/>
        <v>1590</v>
      </c>
      <c r="L38" s="15">
        <f t="shared" si="2"/>
        <v>1590</v>
      </c>
      <c r="M38" s="7">
        <f t="shared" si="3"/>
        <v>1590</v>
      </c>
      <c r="N38" s="112">
        <f t="shared" si="5"/>
        <v>1637.7</v>
      </c>
      <c r="O38" s="112">
        <f t="shared" si="6"/>
        <v>1812.6</v>
      </c>
      <c r="P38" s="112">
        <f t="shared" si="7"/>
        <v>2241.9</v>
      </c>
      <c r="Q38" s="116">
        <f t="shared" si="8"/>
        <v>1510.5</v>
      </c>
      <c r="R38" s="116">
        <f t="shared" si="9"/>
        <v>1669.5</v>
      </c>
      <c r="S38" s="116">
        <f t="shared" si="10"/>
        <v>2067</v>
      </c>
      <c r="W38" s="21" t="s">
        <v>196</v>
      </c>
      <c r="Z38" s="21" t="s">
        <v>196</v>
      </c>
    </row>
    <row r="39" spans="1:26" ht="187.5" customHeight="1">
      <c r="A39" s="26" t="s">
        <v>302</v>
      </c>
      <c r="B39" s="57"/>
      <c r="C39" s="62" t="s">
        <v>301</v>
      </c>
      <c r="D39" s="59" t="s">
        <v>82</v>
      </c>
      <c r="E39" s="32">
        <f t="shared" si="18"/>
        <v>4198.5</v>
      </c>
      <c r="F39" s="33">
        <f t="shared" si="19"/>
        <v>3421.0000000000005</v>
      </c>
      <c r="G39" s="34">
        <v>3110</v>
      </c>
      <c r="H39" s="39">
        <f t="shared" si="22"/>
        <v>3249.9500000000003</v>
      </c>
      <c r="I39" s="60">
        <f t="shared" si="23"/>
        <v>2954.5</v>
      </c>
      <c r="J39" s="15">
        <f t="shared" si="13"/>
        <v>1</v>
      </c>
      <c r="K39" s="15">
        <f t="shared" si="4"/>
        <v>3110</v>
      </c>
      <c r="L39" s="15">
        <f t="shared" si="2"/>
        <v>3110</v>
      </c>
      <c r="M39" s="7">
        <f t="shared" si="3"/>
        <v>3110</v>
      </c>
      <c r="N39" s="112">
        <f t="shared" si="5"/>
        <v>3203.3</v>
      </c>
      <c r="O39" s="112">
        <f t="shared" si="6"/>
        <v>3545.3999999999996</v>
      </c>
      <c r="P39" s="112">
        <f t="shared" si="7"/>
        <v>4385.0999999999995</v>
      </c>
      <c r="Q39" s="116">
        <f t="shared" si="8"/>
        <v>2954.5</v>
      </c>
      <c r="R39" s="116">
        <f t="shared" si="9"/>
        <v>3265.5</v>
      </c>
      <c r="S39" s="116">
        <f t="shared" si="10"/>
        <v>4043</v>
      </c>
      <c r="W39" s="21" t="s">
        <v>196</v>
      </c>
      <c r="Z39" s="21" t="s">
        <v>196</v>
      </c>
    </row>
    <row r="40" spans="1:26" ht="288.75" customHeight="1">
      <c r="A40" s="26" t="s">
        <v>303</v>
      </c>
      <c r="B40" s="57"/>
      <c r="C40" s="62" t="s">
        <v>304</v>
      </c>
      <c r="D40" s="59" t="s">
        <v>83</v>
      </c>
      <c r="E40" s="32">
        <f t="shared" si="18"/>
        <v>3955.5000000000005</v>
      </c>
      <c r="F40" s="33">
        <f t="shared" si="19"/>
        <v>3223.0000000000005</v>
      </c>
      <c r="G40" s="34">
        <v>2930</v>
      </c>
      <c r="H40" s="39">
        <f t="shared" si="22"/>
        <v>3061.8500000000004</v>
      </c>
      <c r="I40" s="60">
        <f t="shared" si="23"/>
        <v>2783.5</v>
      </c>
      <c r="J40" s="15">
        <f t="shared" si="13"/>
        <v>1</v>
      </c>
      <c r="K40" s="15">
        <f t="shared" si="4"/>
        <v>2930</v>
      </c>
      <c r="L40" s="15">
        <f t="shared" si="2"/>
        <v>2930</v>
      </c>
      <c r="M40" s="7">
        <f t="shared" si="3"/>
        <v>2930</v>
      </c>
      <c r="N40" s="112">
        <f t="shared" si="5"/>
        <v>3017.9</v>
      </c>
      <c r="O40" s="112">
        <f t="shared" si="6"/>
        <v>3340.2</v>
      </c>
      <c r="P40" s="112">
        <f t="shared" si="7"/>
        <v>4131.3</v>
      </c>
      <c r="Q40" s="116">
        <f t="shared" si="8"/>
        <v>2783.5</v>
      </c>
      <c r="R40" s="116">
        <f t="shared" si="9"/>
        <v>3076.5</v>
      </c>
      <c r="S40" s="116">
        <f t="shared" si="10"/>
        <v>3809</v>
      </c>
      <c r="W40" s="21" t="s">
        <v>196</v>
      </c>
      <c r="Z40" s="21" t="s">
        <v>196</v>
      </c>
    </row>
    <row r="41" spans="1:26" ht="186.75" customHeight="1">
      <c r="A41" s="26" t="s">
        <v>310</v>
      </c>
      <c r="B41" s="57"/>
      <c r="C41" s="62" t="s">
        <v>309</v>
      </c>
      <c r="D41" s="59" t="s">
        <v>84</v>
      </c>
      <c r="E41" s="32">
        <f t="shared" si="18"/>
        <v>2835</v>
      </c>
      <c r="F41" s="33">
        <f t="shared" si="19"/>
        <v>2310</v>
      </c>
      <c r="G41" s="34">
        <v>2100</v>
      </c>
      <c r="H41" s="39">
        <f t="shared" si="22"/>
        <v>2194.5</v>
      </c>
      <c r="I41" s="60">
        <f t="shared" si="23"/>
        <v>1995</v>
      </c>
      <c r="J41" s="15">
        <f t="shared" si="13"/>
        <v>1</v>
      </c>
      <c r="K41" s="15">
        <f t="shared" si="4"/>
        <v>2100</v>
      </c>
      <c r="L41" s="15">
        <f t="shared" si="2"/>
        <v>2100</v>
      </c>
      <c r="M41" s="7">
        <f t="shared" si="3"/>
        <v>2100</v>
      </c>
      <c r="N41" s="112">
        <f t="shared" si="5"/>
        <v>2163</v>
      </c>
      <c r="O41" s="112">
        <f t="shared" si="6"/>
        <v>2394</v>
      </c>
      <c r="P41" s="112">
        <f t="shared" si="7"/>
        <v>2961</v>
      </c>
      <c r="Q41" s="116">
        <f t="shared" si="8"/>
        <v>1995</v>
      </c>
      <c r="R41" s="116">
        <f t="shared" si="9"/>
        <v>2205</v>
      </c>
      <c r="S41" s="116">
        <f t="shared" si="10"/>
        <v>2730</v>
      </c>
      <c r="W41" s="21" t="s">
        <v>50</v>
      </c>
      <c r="Z41" s="21" t="s">
        <v>50</v>
      </c>
    </row>
    <row r="42" spans="1:26" ht="183.75" customHeight="1">
      <c r="A42" s="26" t="s">
        <v>312</v>
      </c>
      <c r="B42" s="57"/>
      <c r="C42" s="62" t="s">
        <v>311</v>
      </c>
      <c r="D42" s="59" t="s">
        <v>85</v>
      </c>
      <c r="E42" s="32">
        <f t="shared" si="18"/>
        <v>3483.0000000000005</v>
      </c>
      <c r="F42" s="33">
        <f t="shared" si="19"/>
        <v>2838.0000000000005</v>
      </c>
      <c r="G42" s="34">
        <v>2580</v>
      </c>
      <c r="H42" s="39">
        <f t="shared" si="22"/>
        <v>2696.1000000000004</v>
      </c>
      <c r="I42" s="60">
        <f t="shared" si="23"/>
        <v>2451</v>
      </c>
      <c r="J42" s="15">
        <f t="shared" si="13"/>
        <v>1</v>
      </c>
      <c r="K42" s="15">
        <f t="shared" si="4"/>
        <v>2580</v>
      </c>
      <c r="L42" s="15">
        <f t="shared" si="2"/>
        <v>2580</v>
      </c>
      <c r="M42" s="7">
        <f t="shared" si="3"/>
        <v>2580</v>
      </c>
      <c r="N42" s="112">
        <f t="shared" si="5"/>
        <v>2657.4</v>
      </c>
      <c r="O42" s="112">
        <f t="shared" si="6"/>
        <v>2941.2</v>
      </c>
      <c r="P42" s="112">
        <f t="shared" si="7"/>
        <v>3637.7999999999997</v>
      </c>
      <c r="Q42" s="116">
        <f t="shared" si="8"/>
        <v>2451</v>
      </c>
      <c r="R42" s="116">
        <f t="shared" si="9"/>
        <v>2709</v>
      </c>
      <c r="S42" s="116">
        <f t="shared" si="10"/>
        <v>3354</v>
      </c>
      <c r="W42" s="21" t="s">
        <v>196</v>
      </c>
      <c r="Z42" s="21" t="s">
        <v>196</v>
      </c>
    </row>
    <row r="43" spans="1:26" ht="212.25" customHeight="1">
      <c r="A43" s="26" t="s">
        <v>314</v>
      </c>
      <c r="B43" s="57"/>
      <c r="C43" s="62" t="s">
        <v>313</v>
      </c>
      <c r="D43" s="59" t="s">
        <v>86</v>
      </c>
      <c r="E43" s="32">
        <f t="shared" si="18"/>
        <v>3963.6000000000004</v>
      </c>
      <c r="F43" s="33">
        <f t="shared" si="19"/>
        <v>3229.6000000000004</v>
      </c>
      <c r="G43" s="34">
        <v>2936</v>
      </c>
      <c r="H43" s="39">
        <f t="shared" si="22"/>
        <v>3068.12</v>
      </c>
      <c r="I43" s="60">
        <f>G43*0.95</f>
        <v>2789.2</v>
      </c>
      <c r="J43" s="15">
        <f t="shared" si="13"/>
        <v>1</v>
      </c>
      <c r="K43" s="15">
        <f t="shared" si="4"/>
        <v>2936</v>
      </c>
      <c r="L43" s="15">
        <f t="shared" si="2"/>
        <v>2936</v>
      </c>
      <c r="M43" s="7">
        <f t="shared" si="3"/>
        <v>2936</v>
      </c>
      <c r="N43" s="112">
        <f t="shared" si="5"/>
        <v>3024.08</v>
      </c>
      <c r="O43" s="112">
        <f t="shared" si="6"/>
        <v>3347.0399999999995</v>
      </c>
      <c r="P43" s="112">
        <f t="shared" si="7"/>
        <v>4139.76</v>
      </c>
      <c r="Q43" s="116">
        <f t="shared" si="8"/>
        <v>2789.2</v>
      </c>
      <c r="R43" s="116">
        <f t="shared" si="9"/>
        <v>3082.8</v>
      </c>
      <c r="S43" s="116">
        <f t="shared" si="10"/>
        <v>3816.8</v>
      </c>
      <c r="W43" s="21"/>
      <c r="Z43" s="21"/>
    </row>
    <row r="44" spans="1:26" ht="243" customHeight="1">
      <c r="A44" s="26" t="s">
        <v>316</v>
      </c>
      <c r="B44" s="57"/>
      <c r="C44" s="62" t="s">
        <v>315</v>
      </c>
      <c r="D44" s="59" t="s">
        <v>87</v>
      </c>
      <c r="E44" s="32">
        <f t="shared" si="18"/>
        <v>4164.75</v>
      </c>
      <c r="F44" s="33">
        <f t="shared" si="19"/>
        <v>3393.5000000000005</v>
      </c>
      <c r="G44" s="34">
        <v>3085</v>
      </c>
      <c r="H44" s="39">
        <f t="shared" si="22"/>
        <v>3223.8250000000003</v>
      </c>
      <c r="I44" s="60">
        <f t="shared" si="23"/>
        <v>2930.75</v>
      </c>
      <c r="J44" s="15">
        <f t="shared" si="13"/>
        <v>1</v>
      </c>
      <c r="K44" s="15">
        <f t="shared" si="4"/>
        <v>3085</v>
      </c>
      <c r="L44" s="15">
        <f t="shared" si="2"/>
        <v>3085</v>
      </c>
      <c r="M44" s="7">
        <f t="shared" si="3"/>
        <v>3085</v>
      </c>
      <c r="N44" s="112">
        <f t="shared" si="5"/>
        <v>3177.55</v>
      </c>
      <c r="O44" s="112">
        <f t="shared" si="6"/>
        <v>3516.8999999999996</v>
      </c>
      <c r="P44" s="112">
        <f t="shared" si="7"/>
        <v>4349.8499999999995</v>
      </c>
      <c r="Q44" s="116">
        <f t="shared" si="8"/>
        <v>2930.75</v>
      </c>
      <c r="R44" s="116">
        <f t="shared" si="9"/>
        <v>3239.25</v>
      </c>
      <c r="S44" s="116">
        <f t="shared" si="10"/>
        <v>4010.5</v>
      </c>
      <c r="W44" s="21"/>
      <c r="Z44" s="21"/>
    </row>
    <row r="45" spans="1:26" ht="173.25" customHeight="1">
      <c r="A45" s="26" t="s">
        <v>321</v>
      </c>
      <c r="B45" s="63"/>
      <c r="C45" s="62" t="s">
        <v>320</v>
      </c>
      <c r="D45" s="59" t="s">
        <v>88</v>
      </c>
      <c r="E45" s="32">
        <f t="shared" si="18"/>
        <v>5332.5</v>
      </c>
      <c r="F45" s="33">
        <f t="shared" si="19"/>
        <v>4345</v>
      </c>
      <c r="G45" s="34">
        <v>3950</v>
      </c>
      <c r="H45" s="39">
        <f t="shared" si="22"/>
        <v>4127.75</v>
      </c>
      <c r="I45" s="60">
        <f t="shared" si="23"/>
        <v>3752.5</v>
      </c>
      <c r="J45" s="15">
        <f t="shared" si="13"/>
        <v>1</v>
      </c>
      <c r="K45" s="15">
        <f t="shared" si="4"/>
        <v>3950</v>
      </c>
      <c r="L45" s="15">
        <f t="shared" si="2"/>
        <v>3950</v>
      </c>
      <c r="M45" s="7">
        <f t="shared" si="3"/>
        <v>3950</v>
      </c>
      <c r="N45" s="112">
        <f t="shared" si="5"/>
        <v>4068.5</v>
      </c>
      <c r="O45" s="112">
        <f t="shared" si="6"/>
        <v>4503</v>
      </c>
      <c r="P45" s="112">
        <f t="shared" si="7"/>
        <v>5569.5</v>
      </c>
      <c r="Q45" s="116">
        <f t="shared" si="8"/>
        <v>3752.5</v>
      </c>
      <c r="R45" s="116">
        <f t="shared" si="9"/>
        <v>4147.5</v>
      </c>
      <c r="S45" s="116">
        <f t="shared" si="10"/>
        <v>5135</v>
      </c>
      <c r="W45" s="21"/>
      <c r="Z45" s="21"/>
    </row>
    <row r="46" spans="1:26" ht="232.5" customHeight="1">
      <c r="A46" s="26" t="s">
        <v>317</v>
      </c>
      <c r="B46" s="63"/>
      <c r="C46" s="62" t="s">
        <v>53</v>
      </c>
      <c r="D46" s="59" t="s">
        <v>89</v>
      </c>
      <c r="E46" s="32">
        <f t="shared" si="18"/>
        <v>5535</v>
      </c>
      <c r="F46" s="33">
        <f t="shared" si="19"/>
        <v>4510</v>
      </c>
      <c r="G46" s="34">
        <v>4100</v>
      </c>
      <c r="H46" s="39">
        <f t="shared" si="22"/>
        <v>4284.5</v>
      </c>
      <c r="I46" s="60">
        <f>G46*0.95</f>
        <v>3895</v>
      </c>
      <c r="J46" s="15">
        <f t="shared" si="13"/>
        <v>1</v>
      </c>
      <c r="K46" s="15">
        <f t="shared" si="4"/>
        <v>4100</v>
      </c>
      <c r="L46" s="15">
        <f t="shared" si="2"/>
        <v>4100</v>
      </c>
      <c r="M46" s="7">
        <f t="shared" si="3"/>
        <v>4100</v>
      </c>
      <c r="N46" s="112">
        <f t="shared" si="5"/>
        <v>4223</v>
      </c>
      <c r="O46" s="112">
        <f t="shared" si="6"/>
        <v>4674</v>
      </c>
      <c r="P46" s="112">
        <f t="shared" si="7"/>
        <v>5781</v>
      </c>
      <c r="Q46" s="116">
        <f t="shared" si="8"/>
        <v>3895</v>
      </c>
      <c r="R46" s="116">
        <f t="shared" si="9"/>
        <v>4305</v>
      </c>
      <c r="S46" s="116">
        <f t="shared" si="10"/>
        <v>5330</v>
      </c>
      <c r="W46" s="21" t="s">
        <v>196</v>
      </c>
      <c r="Z46" s="21" t="s">
        <v>196</v>
      </c>
    </row>
    <row r="47" spans="1:26" ht="226.5" customHeight="1">
      <c r="A47" s="26" t="s">
        <v>319</v>
      </c>
      <c r="B47" s="63"/>
      <c r="C47" s="62" t="s">
        <v>318</v>
      </c>
      <c r="D47" s="59" t="s">
        <v>90</v>
      </c>
      <c r="E47" s="32">
        <f t="shared" si="18"/>
        <v>6696</v>
      </c>
      <c r="F47" s="33">
        <f t="shared" si="19"/>
        <v>5456</v>
      </c>
      <c r="G47" s="34">
        <v>4960</v>
      </c>
      <c r="H47" s="39">
        <f t="shared" si="22"/>
        <v>5183.2000000000007</v>
      </c>
      <c r="I47" s="60">
        <f t="shared" si="23"/>
        <v>4712</v>
      </c>
      <c r="J47" s="15">
        <f t="shared" si="13"/>
        <v>1</v>
      </c>
      <c r="K47" s="15">
        <f t="shared" si="4"/>
        <v>4960</v>
      </c>
      <c r="L47" s="15">
        <f t="shared" si="2"/>
        <v>4960</v>
      </c>
      <c r="M47" s="7">
        <f t="shared" si="3"/>
        <v>4960</v>
      </c>
      <c r="N47" s="112">
        <f t="shared" si="5"/>
        <v>5108.8</v>
      </c>
      <c r="O47" s="112">
        <f t="shared" si="6"/>
        <v>5654.4</v>
      </c>
      <c r="P47" s="112">
        <f t="shared" si="7"/>
        <v>6993.5999999999995</v>
      </c>
      <c r="Q47" s="116">
        <f t="shared" si="8"/>
        <v>4712</v>
      </c>
      <c r="R47" s="116">
        <f t="shared" si="9"/>
        <v>5208</v>
      </c>
      <c r="S47" s="116">
        <f t="shared" si="10"/>
        <v>6448</v>
      </c>
      <c r="W47" s="21"/>
      <c r="Z47" s="21"/>
    </row>
    <row r="48" spans="1:26" ht="183.75" customHeight="1">
      <c r="A48" s="26" t="s">
        <v>296</v>
      </c>
      <c r="B48" s="63"/>
      <c r="C48" s="62" t="s">
        <v>295</v>
      </c>
      <c r="D48" s="59" t="s">
        <v>91</v>
      </c>
      <c r="E48" s="32">
        <f t="shared" si="18"/>
        <v>3334.5</v>
      </c>
      <c r="F48" s="33">
        <f t="shared" si="19"/>
        <v>2717</v>
      </c>
      <c r="G48" s="34">
        <v>2470</v>
      </c>
      <c r="H48" s="39">
        <f t="shared" si="22"/>
        <v>2581.15</v>
      </c>
      <c r="I48" s="60">
        <f t="shared" si="23"/>
        <v>2346.5</v>
      </c>
      <c r="J48" s="15">
        <f t="shared" si="13"/>
        <v>1</v>
      </c>
      <c r="K48" s="15">
        <f t="shared" si="4"/>
        <v>2470</v>
      </c>
      <c r="L48" s="15">
        <f t="shared" si="2"/>
        <v>2470</v>
      </c>
      <c r="M48" s="7">
        <f t="shared" si="3"/>
        <v>2470</v>
      </c>
      <c r="N48" s="112">
        <f t="shared" si="5"/>
        <v>2544.1</v>
      </c>
      <c r="O48" s="112">
        <f t="shared" si="6"/>
        <v>2815.7999999999997</v>
      </c>
      <c r="P48" s="112">
        <f t="shared" si="7"/>
        <v>3482.7</v>
      </c>
      <c r="Q48" s="116">
        <f t="shared" si="8"/>
        <v>2346.5</v>
      </c>
      <c r="R48" s="116">
        <f t="shared" si="9"/>
        <v>2593.5</v>
      </c>
      <c r="S48" s="116">
        <f t="shared" si="10"/>
        <v>3211</v>
      </c>
      <c r="W48" s="21" t="s">
        <v>196</v>
      </c>
      <c r="Z48" s="21" t="s">
        <v>196</v>
      </c>
    </row>
    <row r="49" spans="1:26" ht="185.25" customHeight="1">
      <c r="A49" s="26" t="s">
        <v>300</v>
      </c>
      <c r="B49" s="63"/>
      <c r="C49" s="62" t="s">
        <v>299</v>
      </c>
      <c r="D49" s="59" t="s">
        <v>92</v>
      </c>
      <c r="E49" s="32">
        <f t="shared" si="18"/>
        <v>4580.55</v>
      </c>
      <c r="F49" s="33">
        <f t="shared" si="19"/>
        <v>3732.3</v>
      </c>
      <c r="G49" s="34">
        <v>3393</v>
      </c>
      <c r="H49" s="39">
        <f t="shared" si="22"/>
        <v>3545.6850000000004</v>
      </c>
      <c r="I49" s="60">
        <f t="shared" si="23"/>
        <v>3223.35</v>
      </c>
      <c r="J49" s="15">
        <f t="shared" si="13"/>
        <v>1</v>
      </c>
      <c r="K49" s="15">
        <f t="shared" si="4"/>
        <v>3393</v>
      </c>
      <c r="L49" s="15">
        <f t="shared" si="2"/>
        <v>3393</v>
      </c>
      <c r="M49" s="7">
        <f t="shared" si="3"/>
        <v>3393</v>
      </c>
      <c r="N49" s="112">
        <f t="shared" si="5"/>
        <v>3494.79</v>
      </c>
      <c r="O49" s="112">
        <f t="shared" si="6"/>
        <v>3868.0199999999995</v>
      </c>
      <c r="P49" s="112">
        <f t="shared" si="7"/>
        <v>4784.13</v>
      </c>
      <c r="Q49" s="116">
        <f t="shared" si="8"/>
        <v>3223.35</v>
      </c>
      <c r="R49" s="116">
        <f t="shared" si="9"/>
        <v>3562.65</v>
      </c>
      <c r="S49" s="116">
        <f t="shared" si="10"/>
        <v>4410.9000000000005</v>
      </c>
      <c r="W49" s="21"/>
      <c r="Z49" s="21"/>
    </row>
    <row r="50" spans="1:26" ht="275.25" customHeight="1">
      <c r="A50" s="26" t="s">
        <v>306</v>
      </c>
      <c r="B50" s="63"/>
      <c r="C50" s="62" t="s">
        <v>305</v>
      </c>
      <c r="D50" s="59" t="s">
        <v>93</v>
      </c>
      <c r="E50" s="32">
        <f t="shared" si="18"/>
        <v>5352.75</v>
      </c>
      <c r="F50" s="33">
        <f t="shared" si="19"/>
        <v>4361.5</v>
      </c>
      <c r="G50" s="34">
        <v>3965</v>
      </c>
      <c r="H50" s="39">
        <f t="shared" si="22"/>
        <v>4143.4250000000002</v>
      </c>
      <c r="I50" s="60">
        <f t="shared" ref="I50" si="24">G50*0.95</f>
        <v>3766.75</v>
      </c>
      <c r="J50" s="15">
        <f t="shared" si="13"/>
        <v>1</v>
      </c>
      <c r="K50" s="15">
        <f t="shared" si="4"/>
        <v>3965</v>
      </c>
      <c r="L50" s="15">
        <f t="shared" si="2"/>
        <v>3965</v>
      </c>
      <c r="M50" s="7">
        <f t="shared" si="3"/>
        <v>3965</v>
      </c>
      <c r="N50" s="112">
        <f t="shared" si="5"/>
        <v>4083.9500000000003</v>
      </c>
      <c r="O50" s="112">
        <f t="shared" si="6"/>
        <v>4520.0999999999995</v>
      </c>
      <c r="P50" s="112">
        <f t="shared" si="7"/>
        <v>5590.65</v>
      </c>
      <c r="Q50" s="116">
        <f t="shared" si="8"/>
        <v>3766.75</v>
      </c>
      <c r="R50" s="116">
        <f t="shared" si="9"/>
        <v>4163.25</v>
      </c>
      <c r="S50" s="116">
        <f t="shared" si="10"/>
        <v>5154.5</v>
      </c>
      <c r="W50" s="21" t="s">
        <v>196</v>
      </c>
      <c r="Z50" s="21" t="s">
        <v>196</v>
      </c>
    </row>
    <row r="51" spans="1:26" ht="28.5" customHeight="1">
      <c r="A51" s="142" t="s">
        <v>95</v>
      </c>
      <c r="B51" s="142"/>
      <c r="C51" s="142"/>
      <c r="D51" s="142"/>
      <c r="E51" s="142"/>
      <c r="F51" s="142"/>
      <c r="G51" s="142"/>
      <c r="H51" s="64"/>
      <c r="I51" s="60"/>
      <c r="J51" s="15">
        <f t="shared" si="13"/>
        <v>0</v>
      </c>
      <c r="K51" s="15">
        <f t="shared" si="4"/>
        <v>0</v>
      </c>
      <c r="L51" s="15">
        <f t="shared" si="2"/>
        <v>0</v>
      </c>
      <c r="M51" s="7" t="str">
        <f t="shared" si="3"/>
        <v xml:space="preserve"> </v>
      </c>
      <c r="N51" s="112" t="str">
        <f t="shared" si="5"/>
        <v xml:space="preserve"> </v>
      </c>
      <c r="O51" s="112" t="str">
        <f t="shared" si="6"/>
        <v xml:space="preserve"> </v>
      </c>
      <c r="P51" s="112" t="str">
        <f t="shared" si="7"/>
        <v xml:space="preserve"> </v>
      </c>
      <c r="Q51" s="116" t="str">
        <f t="shared" si="8"/>
        <v xml:space="preserve"> </v>
      </c>
      <c r="R51" s="116" t="str">
        <f t="shared" si="9"/>
        <v xml:space="preserve"> </v>
      </c>
      <c r="S51" s="116" t="str">
        <f t="shared" si="10"/>
        <v xml:space="preserve"> </v>
      </c>
      <c r="W51" s="21"/>
      <c r="Z51" s="21"/>
    </row>
    <row r="52" spans="1:26" ht="31.5" customHeight="1">
      <c r="A52" s="22" t="s">
        <v>174</v>
      </c>
      <c r="B52" s="22" t="s">
        <v>0</v>
      </c>
      <c r="C52" s="56" t="s">
        <v>36</v>
      </c>
      <c r="D52" s="56" t="s">
        <v>29</v>
      </c>
      <c r="E52" s="22" t="s">
        <v>61</v>
      </c>
      <c r="F52" s="22" t="s">
        <v>62</v>
      </c>
      <c r="G52" s="22" t="s">
        <v>63</v>
      </c>
      <c r="H52" s="24"/>
      <c r="I52" s="25" t="s">
        <v>35</v>
      </c>
      <c r="J52" s="15">
        <f t="shared" si="13"/>
        <v>1</v>
      </c>
      <c r="K52" s="15" t="str">
        <f t="shared" si="4"/>
        <v>ОПТ2</v>
      </c>
      <c r="L52" s="15" t="str">
        <f t="shared" si="2"/>
        <v xml:space="preserve"> </v>
      </c>
      <c r="M52" s="7" t="str">
        <f t="shared" si="3"/>
        <v xml:space="preserve"> </v>
      </c>
      <c r="N52" s="112" t="str">
        <f t="shared" si="5"/>
        <v xml:space="preserve"> </v>
      </c>
      <c r="O52" s="112" t="str">
        <f t="shared" si="6"/>
        <v xml:space="preserve"> </v>
      </c>
      <c r="P52" s="112" t="str">
        <f t="shared" si="7"/>
        <v xml:space="preserve"> </v>
      </c>
      <c r="Q52" s="116" t="str">
        <f t="shared" si="8"/>
        <v xml:space="preserve"> </v>
      </c>
      <c r="R52" s="116" t="str">
        <f t="shared" si="9"/>
        <v xml:space="preserve"> </v>
      </c>
      <c r="S52" s="116" t="str">
        <f t="shared" si="10"/>
        <v xml:space="preserve"> </v>
      </c>
      <c r="W52" s="21"/>
      <c r="Z52" s="21"/>
    </row>
    <row r="53" spans="1:26" ht="93" customHeight="1">
      <c r="A53" s="26" t="s">
        <v>357</v>
      </c>
      <c r="B53" s="65"/>
      <c r="C53" s="61" t="s">
        <v>60</v>
      </c>
      <c r="D53" s="66" t="s">
        <v>510</v>
      </c>
      <c r="E53" s="32">
        <f t="shared" ref="E53:E65" si="25">G53*1.35</f>
        <v>337.5</v>
      </c>
      <c r="F53" s="33">
        <f t="shared" si="19"/>
        <v>275</v>
      </c>
      <c r="G53" s="34">
        <v>250</v>
      </c>
      <c r="H53" s="39">
        <f>I53*1.1</f>
        <v>261.25</v>
      </c>
      <c r="I53" s="60">
        <f>G53*0.95</f>
        <v>237.5</v>
      </c>
      <c r="J53" s="15">
        <f t="shared" si="13"/>
        <v>1</v>
      </c>
      <c r="K53" s="15">
        <f t="shared" si="4"/>
        <v>250</v>
      </c>
      <c r="L53" s="15">
        <f t="shared" si="2"/>
        <v>250</v>
      </c>
      <c r="M53" s="7">
        <f t="shared" si="3"/>
        <v>250</v>
      </c>
      <c r="N53" s="112">
        <f t="shared" si="5"/>
        <v>257.5</v>
      </c>
      <c r="O53" s="112">
        <f t="shared" si="6"/>
        <v>285</v>
      </c>
      <c r="P53" s="112">
        <f t="shared" si="7"/>
        <v>352.5</v>
      </c>
      <c r="Q53" s="116">
        <f t="shared" si="8"/>
        <v>237.5</v>
      </c>
      <c r="R53" s="116">
        <f t="shared" si="9"/>
        <v>262.5</v>
      </c>
      <c r="S53" s="116">
        <f t="shared" si="10"/>
        <v>325</v>
      </c>
      <c r="W53" s="21"/>
      <c r="Z53" s="21"/>
    </row>
    <row r="54" spans="1:26" ht="81.75" customHeight="1">
      <c r="A54" s="26" t="s">
        <v>359</v>
      </c>
      <c r="B54" s="63"/>
      <c r="C54" s="61" t="s">
        <v>58</v>
      </c>
      <c r="D54" s="66" t="s">
        <v>97</v>
      </c>
      <c r="E54" s="32">
        <f t="shared" si="25"/>
        <v>511.65000000000003</v>
      </c>
      <c r="F54" s="33">
        <f t="shared" si="19"/>
        <v>416.90000000000003</v>
      </c>
      <c r="G54" s="34">
        <v>379</v>
      </c>
      <c r="H54" s="39">
        <f t="shared" ref="H54:H65" si="26">I54*1.1</f>
        <v>396.05500000000006</v>
      </c>
      <c r="I54" s="60">
        <f t="shared" ref="I54:I65" si="27">G54*0.95</f>
        <v>360.05</v>
      </c>
      <c r="J54" s="15">
        <f t="shared" si="13"/>
        <v>1</v>
      </c>
      <c r="K54" s="15">
        <f t="shared" si="4"/>
        <v>379</v>
      </c>
      <c r="L54" s="15">
        <f t="shared" si="2"/>
        <v>379</v>
      </c>
      <c r="M54" s="7">
        <f t="shared" si="3"/>
        <v>379</v>
      </c>
      <c r="N54" s="112">
        <f t="shared" si="5"/>
        <v>390.37</v>
      </c>
      <c r="O54" s="112">
        <f t="shared" si="6"/>
        <v>432.05999999999995</v>
      </c>
      <c r="P54" s="112">
        <f t="shared" si="7"/>
        <v>534.39</v>
      </c>
      <c r="Q54" s="116">
        <f t="shared" si="8"/>
        <v>360.05</v>
      </c>
      <c r="R54" s="116">
        <f t="shared" si="9"/>
        <v>397.95</v>
      </c>
      <c r="S54" s="116">
        <f t="shared" si="10"/>
        <v>492.7</v>
      </c>
      <c r="W54" s="21"/>
      <c r="Z54" s="21"/>
    </row>
    <row r="55" spans="1:26" ht="152.25" customHeight="1">
      <c r="A55" s="107" t="s">
        <v>518</v>
      </c>
      <c r="B55" s="108"/>
      <c r="C55" s="61" t="s">
        <v>517</v>
      </c>
      <c r="D55" s="109" t="s">
        <v>519</v>
      </c>
      <c r="E55" s="32">
        <f t="shared" si="25"/>
        <v>808.65000000000009</v>
      </c>
      <c r="F55" s="33">
        <f t="shared" si="19"/>
        <v>658.90000000000009</v>
      </c>
      <c r="G55" s="34">
        <v>599</v>
      </c>
      <c r="H55" s="39"/>
      <c r="I55" s="60"/>
      <c r="J55" s="15">
        <f t="shared" si="13"/>
        <v>1</v>
      </c>
      <c r="K55" s="15">
        <f t="shared" si="4"/>
        <v>599</v>
      </c>
      <c r="L55" s="15">
        <f t="shared" si="2"/>
        <v>599</v>
      </c>
      <c r="M55" s="7">
        <f t="shared" si="3"/>
        <v>599</v>
      </c>
      <c r="N55" s="112">
        <f t="shared" si="5"/>
        <v>616.97</v>
      </c>
      <c r="O55" s="112">
        <f t="shared" si="6"/>
        <v>682.8599999999999</v>
      </c>
      <c r="P55" s="112">
        <f t="shared" si="7"/>
        <v>844.58999999999992</v>
      </c>
      <c r="Q55" s="116">
        <f t="shared" si="8"/>
        <v>569.04999999999995</v>
      </c>
      <c r="R55" s="116">
        <f t="shared" si="9"/>
        <v>628.95000000000005</v>
      </c>
      <c r="S55" s="116">
        <f t="shared" si="10"/>
        <v>778.7</v>
      </c>
      <c r="W55" s="21"/>
      <c r="Z55" s="21"/>
    </row>
    <row r="56" spans="1:26" ht="84.75" customHeight="1">
      <c r="A56" s="26" t="s">
        <v>356</v>
      </c>
      <c r="B56" s="65"/>
      <c r="C56" s="61" t="s">
        <v>59</v>
      </c>
      <c r="D56" s="66" t="s">
        <v>96</v>
      </c>
      <c r="E56" s="32">
        <f>G56*1.35</f>
        <v>445.50000000000006</v>
      </c>
      <c r="F56" s="33">
        <f>G56*1.1</f>
        <v>363.00000000000006</v>
      </c>
      <c r="G56" s="34">
        <v>330</v>
      </c>
      <c r="H56" s="39">
        <f>I56*1.1</f>
        <v>344.85</v>
      </c>
      <c r="I56" s="60">
        <f>G56*0.95</f>
        <v>313.5</v>
      </c>
      <c r="J56" s="15">
        <f t="shared" si="13"/>
        <v>1</v>
      </c>
      <c r="K56" s="15">
        <f t="shared" si="4"/>
        <v>330</v>
      </c>
      <c r="L56" s="15">
        <f t="shared" si="2"/>
        <v>330</v>
      </c>
      <c r="M56" s="7">
        <f t="shared" si="3"/>
        <v>330</v>
      </c>
      <c r="N56" s="112">
        <f t="shared" si="5"/>
        <v>339.90000000000003</v>
      </c>
      <c r="O56" s="112">
        <f t="shared" si="6"/>
        <v>376.2</v>
      </c>
      <c r="P56" s="112">
        <f t="shared" si="7"/>
        <v>465.29999999999995</v>
      </c>
      <c r="Q56" s="116">
        <f t="shared" si="8"/>
        <v>313.5</v>
      </c>
      <c r="R56" s="116">
        <f t="shared" si="9"/>
        <v>346.5</v>
      </c>
      <c r="S56" s="116">
        <f t="shared" si="10"/>
        <v>429</v>
      </c>
      <c r="W56" s="21"/>
      <c r="Z56" s="21"/>
    </row>
    <row r="57" spans="1:26" ht="104.25" customHeight="1">
      <c r="A57" s="26" t="s">
        <v>358</v>
      </c>
      <c r="B57" s="63"/>
      <c r="C57" s="61" t="s">
        <v>57</v>
      </c>
      <c r="D57" s="66" t="s">
        <v>516</v>
      </c>
      <c r="E57" s="32">
        <f t="shared" si="25"/>
        <v>567</v>
      </c>
      <c r="F57" s="33">
        <f t="shared" si="19"/>
        <v>462.00000000000006</v>
      </c>
      <c r="G57" s="34">
        <v>420</v>
      </c>
      <c r="H57" s="39">
        <f t="shared" si="26"/>
        <v>438.90000000000003</v>
      </c>
      <c r="I57" s="60">
        <f t="shared" si="27"/>
        <v>399</v>
      </c>
      <c r="J57" s="15">
        <f t="shared" si="13"/>
        <v>1</v>
      </c>
      <c r="K57" s="15">
        <f t="shared" si="4"/>
        <v>420</v>
      </c>
      <c r="L57" s="15">
        <f t="shared" si="2"/>
        <v>420</v>
      </c>
      <c r="M57" s="7">
        <f t="shared" si="3"/>
        <v>420</v>
      </c>
      <c r="N57" s="112">
        <f t="shared" si="5"/>
        <v>432.6</v>
      </c>
      <c r="O57" s="112">
        <f t="shared" si="6"/>
        <v>478.79999999999995</v>
      </c>
      <c r="P57" s="112">
        <f t="shared" si="7"/>
        <v>592.19999999999993</v>
      </c>
      <c r="Q57" s="116">
        <f t="shared" si="8"/>
        <v>399</v>
      </c>
      <c r="R57" s="116">
        <f t="shared" si="9"/>
        <v>441</v>
      </c>
      <c r="S57" s="116">
        <f t="shared" si="10"/>
        <v>546</v>
      </c>
      <c r="W57" s="21"/>
      <c r="Z57" s="21"/>
    </row>
    <row r="58" spans="1:26" ht="104.25" customHeight="1">
      <c r="A58" s="107" t="s">
        <v>515</v>
      </c>
      <c r="B58" s="108"/>
      <c r="C58" s="61" t="s">
        <v>514</v>
      </c>
      <c r="D58" s="109" t="s">
        <v>96</v>
      </c>
      <c r="E58" s="32">
        <f t="shared" si="25"/>
        <v>938.25000000000011</v>
      </c>
      <c r="F58" s="33">
        <f t="shared" si="19"/>
        <v>764.50000000000011</v>
      </c>
      <c r="G58" s="34">
        <v>695</v>
      </c>
      <c r="H58" s="39">
        <f t="shared" si="26"/>
        <v>726.27500000000009</v>
      </c>
      <c r="I58" s="60">
        <f t="shared" si="27"/>
        <v>660.25</v>
      </c>
      <c r="J58" s="15">
        <f t="shared" si="13"/>
        <v>1</v>
      </c>
      <c r="K58" s="15">
        <f t="shared" si="4"/>
        <v>695</v>
      </c>
      <c r="L58" s="15">
        <f t="shared" si="2"/>
        <v>695</v>
      </c>
      <c r="M58" s="7">
        <f t="shared" si="3"/>
        <v>695</v>
      </c>
      <c r="N58" s="112">
        <f t="shared" si="5"/>
        <v>715.85</v>
      </c>
      <c r="O58" s="112">
        <f t="shared" si="6"/>
        <v>792.3</v>
      </c>
      <c r="P58" s="112">
        <f t="shared" si="7"/>
        <v>979.94999999999993</v>
      </c>
      <c r="Q58" s="116">
        <f t="shared" si="8"/>
        <v>660.25</v>
      </c>
      <c r="R58" s="116">
        <f t="shared" si="9"/>
        <v>729.75</v>
      </c>
      <c r="S58" s="116">
        <f t="shared" si="10"/>
        <v>903.5</v>
      </c>
      <c r="W58" s="21"/>
      <c r="Z58" s="21"/>
    </row>
    <row r="59" spans="1:26" ht="104.25" customHeight="1">
      <c r="A59" s="107" t="s">
        <v>512</v>
      </c>
      <c r="B59" s="108"/>
      <c r="C59" s="61" t="s">
        <v>513</v>
      </c>
      <c r="D59" s="109" t="s">
        <v>511</v>
      </c>
      <c r="E59" s="32">
        <f t="shared" si="25"/>
        <v>496.8</v>
      </c>
      <c r="F59" s="33">
        <f t="shared" si="19"/>
        <v>404.8</v>
      </c>
      <c r="G59" s="34">
        <v>368</v>
      </c>
      <c r="H59" s="39"/>
      <c r="I59" s="60"/>
      <c r="J59" s="15">
        <f t="shared" si="13"/>
        <v>1</v>
      </c>
      <c r="K59" s="15">
        <f t="shared" si="4"/>
        <v>368</v>
      </c>
      <c r="L59" s="15">
        <f t="shared" si="2"/>
        <v>368</v>
      </c>
      <c r="M59" s="7">
        <f t="shared" si="3"/>
        <v>368</v>
      </c>
      <c r="N59" s="112">
        <f t="shared" si="5"/>
        <v>379.04</v>
      </c>
      <c r="O59" s="112">
        <f t="shared" si="6"/>
        <v>419.52</v>
      </c>
      <c r="P59" s="112">
        <f t="shared" si="7"/>
        <v>518.88</v>
      </c>
      <c r="Q59" s="116">
        <f t="shared" si="8"/>
        <v>349.6</v>
      </c>
      <c r="R59" s="116">
        <f t="shared" si="9"/>
        <v>386.40000000000003</v>
      </c>
      <c r="S59" s="116">
        <f t="shared" si="10"/>
        <v>478.40000000000003</v>
      </c>
      <c r="W59" s="21"/>
      <c r="Z59" s="21"/>
    </row>
    <row r="60" spans="1:26" ht="45">
      <c r="A60" s="26" t="s">
        <v>360</v>
      </c>
      <c r="B60" s="151"/>
      <c r="C60" s="61" t="s">
        <v>39</v>
      </c>
      <c r="D60" s="66" t="s">
        <v>16</v>
      </c>
      <c r="E60" s="32">
        <f t="shared" si="25"/>
        <v>607.5</v>
      </c>
      <c r="F60" s="33">
        <f t="shared" si="19"/>
        <v>495.00000000000006</v>
      </c>
      <c r="G60" s="34">
        <v>450</v>
      </c>
      <c r="H60" s="39">
        <f t="shared" si="26"/>
        <v>470.25000000000006</v>
      </c>
      <c r="I60" s="60">
        <f t="shared" si="27"/>
        <v>427.5</v>
      </c>
      <c r="J60" s="15">
        <f t="shared" si="13"/>
        <v>1</v>
      </c>
      <c r="K60" s="15">
        <f t="shared" si="4"/>
        <v>450</v>
      </c>
      <c r="L60" s="15">
        <f t="shared" si="2"/>
        <v>450</v>
      </c>
      <c r="M60" s="7">
        <f t="shared" si="3"/>
        <v>450</v>
      </c>
      <c r="N60" s="112">
        <f t="shared" si="5"/>
        <v>463.5</v>
      </c>
      <c r="O60" s="112">
        <f t="shared" si="6"/>
        <v>513</v>
      </c>
      <c r="P60" s="112">
        <f t="shared" si="7"/>
        <v>634.5</v>
      </c>
      <c r="Q60" s="116">
        <f t="shared" si="8"/>
        <v>427.5</v>
      </c>
      <c r="R60" s="116">
        <f t="shared" si="9"/>
        <v>472.5</v>
      </c>
      <c r="S60" s="116">
        <f t="shared" si="10"/>
        <v>585</v>
      </c>
      <c r="W60" s="21"/>
      <c r="Z60" s="21"/>
    </row>
    <row r="61" spans="1:26" ht="45">
      <c r="A61" s="26" t="s">
        <v>361</v>
      </c>
      <c r="B61" s="151"/>
      <c r="C61" s="61" t="s">
        <v>56</v>
      </c>
      <c r="D61" s="66" t="s">
        <v>16</v>
      </c>
      <c r="E61" s="32">
        <f t="shared" si="25"/>
        <v>634.5</v>
      </c>
      <c r="F61" s="33">
        <f t="shared" si="19"/>
        <v>517</v>
      </c>
      <c r="G61" s="34">
        <v>470</v>
      </c>
      <c r="H61" s="39">
        <f t="shared" si="26"/>
        <v>491.15000000000003</v>
      </c>
      <c r="I61" s="60">
        <f t="shared" si="27"/>
        <v>446.5</v>
      </c>
      <c r="J61" s="15">
        <f t="shared" si="13"/>
        <v>1</v>
      </c>
      <c r="K61" s="15">
        <f t="shared" si="4"/>
        <v>470</v>
      </c>
      <c r="L61" s="15">
        <f t="shared" si="2"/>
        <v>470</v>
      </c>
      <c r="M61" s="7">
        <f t="shared" si="3"/>
        <v>470</v>
      </c>
      <c r="N61" s="112">
        <f t="shared" si="5"/>
        <v>484.1</v>
      </c>
      <c r="O61" s="112">
        <f t="shared" si="6"/>
        <v>535.79999999999995</v>
      </c>
      <c r="P61" s="112">
        <f t="shared" si="7"/>
        <v>662.69999999999993</v>
      </c>
      <c r="Q61" s="116">
        <f t="shared" si="8"/>
        <v>446.5</v>
      </c>
      <c r="R61" s="116">
        <f t="shared" si="9"/>
        <v>493.5</v>
      </c>
      <c r="S61" s="116">
        <f t="shared" si="10"/>
        <v>611</v>
      </c>
      <c r="W61" s="21"/>
      <c r="Z61" s="21"/>
    </row>
    <row r="62" spans="1:26" ht="78" customHeight="1">
      <c r="A62" s="26" t="s">
        <v>362</v>
      </c>
      <c r="B62" s="63"/>
      <c r="C62" s="61" t="s">
        <v>33</v>
      </c>
      <c r="D62" s="66" t="s">
        <v>17</v>
      </c>
      <c r="E62" s="32">
        <f t="shared" si="25"/>
        <v>607.5</v>
      </c>
      <c r="F62" s="33">
        <f t="shared" si="19"/>
        <v>495.00000000000006</v>
      </c>
      <c r="G62" s="34">
        <v>450</v>
      </c>
      <c r="H62" s="39">
        <f t="shared" si="26"/>
        <v>470.25000000000006</v>
      </c>
      <c r="I62" s="60">
        <f t="shared" si="27"/>
        <v>427.5</v>
      </c>
      <c r="J62" s="15">
        <f t="shared" si="13"/>
        <v>1</v>
      </c>
      <c r="K62" s="15">
        <f t="shared" si="4"/>
        <v>450</v>
      </c>
      <c r="L62" s="15">
        <f t="shared" si="2"/>
        <v>450</v>
      </c>
      <c r="M62" s="7">
        <f t="shared" si="3"/>
        <v>450</v>
      </c>
      <c r="N62" s="112">
        <f t="shared" si="5"/>
        <v>463.5</v>
      </c>
      <c r="O62" s="112">
        <f t="shared" si="6"/>
        <v>513</v>
      </c>
      <c r="P62" s="112">
        <f t="shared" si="7"/>
        <v>634.5</v>
      </c>
      <c r="Q62" s="116">
        <f t="shared" si="8"/>
        <v>427.5</v>
      </c>
      <c r="R62" s="116">
        <f t="shared" si="9"/>
        <v>472.5</v>
      </c>
      <c r="S62" s="116">
        <f t="shared" si="10"/>
        <v>585</v>
      </c>
      <c r="W62" s="21" t="s">
        <v>196</v>
      </c>
      <c r="Z62" s="21" t="s">
        <v>196</v>
      </c>
    </row>
    <row r="63" spans="1:26" ht="99.95" customHeight="1">
      <c r="A63" s="26" t="s">
        <v>363</v>
      </c>
      <c r="B63" s="57"/>
      <c r="C63" s="61" t="s">
        <v>34</v>
      </c>
      <c r="D63" s="66" t="s">
        <v>18</v>
      </c>
      <c r="E63" s="32">
        <f t="shared" si="25"/>
        <v>1012.5000000000001</v>
      </c>
      <c r="F63" s="33">
        <f t="shared" si="19"/>
        <v>825.00000000000011</v>
      </c>
      <c r="G63" s="34">
        <v>750</v>
      </c>
      <c r="H63" s="39">
        <f t="shared" si="26"/>
        <v>783.75000000000011</v>
      </c>
      <c r="I63" s="60">
        <f t="shared" si="27"/>
        <v>712.5</v>
      </c>
      <c r="J63" s="15">
        <f t="shared" si="13"/>
        <v>1</v>
      </c>
      <c r="K63" s="15">
        <f t="shared" si="4"/>
        <v>750</v>
      </c>
      <c r="L63" s="15">
        <f t="shared" si="2"/>
        <v>750</v>
      </c>
      <c r="M63" s="7">
        <f t="shared" si="3"/>
        <v>750</v>
      </c>
      <c r="N63" s="112">
        <f t="shared" si="5"/>
        <v>772.5</v>
      </c>
      <c r="O63" s="112">
        <f t="shared" si="6"/>
        <v>854.99999999999989</v>
      </c>
      <c r="P63" s="112">
        <f t="shared" si="7"/>
        <v>1057.5</v>
      </c>
      <c r="Q63" s="116">
        <f t="shared" si="8"/>
        <v>712.5</v>
      </c>
      <c r="R63" s="116">
        <f t="shared" si="9"/>
        <v>787.5</v>
      </c>
      <c r="S63" s="116">
        <f t="shared" si="10"/>
        <v>975</v>
      </c>
      <c r="W63" s="21"/>
      <c r="Z63" s="21"/>
    </row>
    <row r="64" spans="1:26" ht="99.95" customHeight="1">
      <c r="A64" s="26" t="s">
        <v>364</v>
      </c>
      <c r="B64" s="57"/>
      <c r="C64" s="61" t="s">
        <v>55</v>
      </c>
      <c r="D64" s="66" t="s">
        <v>19</v>
      </c>
      <c r="E64" s="32">
        <f t="shared" si="25"/>
        <v>931.50000000000011</v>
      </c>
      <c r="F64" s="33">
        <f t="shared" si="19"/>
        <v>759.00000000000011</v>
      </c>
      <c r="G64" s="34">
        <v>690</v>
      </c>
      <c r="H64" s="39">
        <f t="shared" si="26"/>
        <v>721.05000000000007</v>
      </c>
      <c r="I64" s="60">
        <f>G64*0.95</f>
        <v>655.5</v>
      </c>
      <c r="J64" s="15">
        <f t="shared" si="13"/>
        <v>1</v>
      </c>
      <c r="K64" s="15">
        <f t="shared" si="4"/>
        <v>690</v>
      </c>
      <c r="L64" s="15">
        <f t="shared" si="2"/>
        <v>690</v>
      </c>
      <c r="M64" s="7">
        <f t="shared" si="3"/>
        <v>690</v>
      </c>
      <c r="N64" s="112">
        <f t="shared" si="5"/>
        <v>710.7</v>
      </c>
      <c r="O64" s="112">
        <f t="shared" si="6"/>
        <v>786.59999999999991</v>
      </c>
      <c r="P64" s="112">
        <f t="shared" si="7"/>
        <v>972.9</v>
      </c>
      <c r="Q64" s="116">
        <f t="shared" si="8"/>
        <v>655.5</v>
      </c>
      <c r="R64" s="116">
        <f t="shared" si="9"/>
        <v>724.5</v>
      </c>
      <c r="S64" s="116">
        <f t="shared" si="10"/>
        <v>897</v>
      </c>
      <c r="W64" s="21" t="s">
        <v>196</v>
      </c>
      <c r="Z64" s="21" t="s">
        <v>196</v>
      </c>
    </row>
    <row r="65" spans="1:26" ht="99.95" customHeight="1">
      <c r="A65" s="26" t="s">
        <v>365</v>
      </c>
      <c r="B65" s="57"/>
      <c r="C65" s="61" t="s">
        <v>54</v>
      </c>
      <c r="D65" s="66" t="s">
        <v>19</v>
      </c>
      <c r="E65" s="32">
        <f t="shared" si="25"/>
        <v>931.50000000000011</v>
      </c>
      <c r="F65" s="33">
        <f t="shared" si="19"/>
        <v>759.00000000000011</v>
      </c>
      <c r="G65" s="34">
        <v>690</v>
      </c>
      <c r="H65" s="39">
        <f t="shared" si="26"/>
        <v>721.05000000000007</v>
      </c>
      <c r="I65" s="60">
        <f t="shared" si="27"/>
        <v>655.5</v>
      </c>
      <c r="J65" s="15">
        <f t="shared" si="13"/>
        <v>1</v>
      </c>
      <c r="K65" s="15">
        <f t="shared" si="4"/>
        <v>690</v>
      </c>
      <c r="L65" s="15">
        <f t="shared" si="2"/>
        <v>690</v>
      </c>
      <c r="M65" s="7">
        <f t="shared" si="3"/>
        <v>690</v>
      </c>
      <c r="N65" s="112">
        <f t="shared" si="5"/>
        <v>710.7</v>
      </c>
      <c r="O65" s="112">
        <f t="shared" si="6"/>
        <v>786.59999999999991</v>
      </c>
      <c r="P65" s="112">
        <f t="shared" si="7"/>
        <v>972.9</v>
      </c>
      <c r="Q65" s="116">
        <f t="shared" si="8"/>
        <v>655.5</v>
      </c>
      <c r="R65" s="116">
        <f t="shared" si="9"/>
        <v>724.5</v>
      </c>
      <c r="S65" s="116">
        <f t="shared" si="10"/>
        <v>897</v>
      </c>
      <c r="W65" s="21" t="s">
        <v>196</v>
      </c>
      <c r="Z65" s="21" t="s">
        <v>196</v>
      </c>
    </row>
    <row r="66" spans="1:26" ht="29.25" customHeight="1">
      <c r="A66" s="142" t="s">
        <v>98</v>
      </c>
      <c r="B66" s="142"/>
      <c r="C66" s="142"/>
      <c r="D66" s="142"/>
      <c r="E66" s="142"/>
      <c r="F66" s="142"/>
      <c r="G66" s="142"/>
      <c r="H66" s="68"/>
      <c r="I66" s="69"/>
      <c r="J66" s="15">
        <f t="shared" si="13"/>
        <v>0</v>
      </c>
      <c r="K66" s="15">
        <f t="shared" si="4"/>
        <v>0</v>
      </c>
      <c r="L66" s="15">
        <f t="shared" si="2"/>
        <v>0</v>
      </c>
      <c r="M66" s="7" t="str">
        <f t="shared" si="3"/>
        <v xml:space="preserve"> </v>
      </c>
      <c r="N66" s="112" t="str">
        <f t="shared" si="5"/>
        <v xml:space="preserve"> </v>
      </c>
      <c r="O66" s="112" t="str">
        <f t="shared" si="6"/>
        <v xml:space="preserve"> </v>
      </c>
      <c r="P66" s="112" t="str">
        <f t="shared" si="7"/>
        <v xml:space="preserve"> </v>
      </c>
      <c r="Q66" s="116" t="str">
        <f t="shared" si="8"/>
        <v xml:space="preserve"> </v>
      </c>
      <c r="R66" s="116" t="str">
        <f t="shared" si="9"/>
        <v xml:space="preserve"> </v>
      </c>
      <c r="S66" s="116" t="str">
        <f t="shared" si="10"/>
        <v xml:space="preserve"> </v>
      </c>
      <c r="W66" s="21"/>
      <c r="Z66" s="21"/>
    </row>
    <row r="67" spans="1:26" ht="31.5" customHeight="1">
      <c r="A67" s="22" t="s">
        <v>174</v>
      </c>
      <c r="B67" s="22" t="s">
        <v>0</v>
      </c>
      <c r="C67" s="56" t="s">
        <v>36</v>
      </c>
      <c r="D67" s="56" t="s">
        <v>29</v>
      </c>
      <c r="E67" s="22" t="s">
        <v>61</v>
      </c>
      <c r="F67" s="22" t="s">
        <v>62</v>
      </c>
      <c r="G67" s="22" t="s">
        <v>63</v>
      </c>
      <c r="H67" s="24"/>
      <c r="I67" s="25" t="s">
        <v>35</v>
      </c>
      <c r="J67" s="15">
        <f t="shared" si="13"/>
        <v>1</v>
      </c>
      <c r="K67" s="15" t="str">
        <f t="shared" si="4"/>
        <v>ОПТ2</v>
      </c>
      <c r="L67" s="15" t="str">
        <f t="shared" si="2"/>
        <v xml:space="preserve"> </v>
      </c>
      <c r="M67" s="7" t="str">
        <f t="shared" si="3"/>
        <v xml:space="preserve"> </v>
      </c>
      <c r="N67" s="112" t="str">
        <f t="shared" si="5"/>
        <v xml:space="preserve"> </v>
      </c>
      <c r="O67" s="112" t="str">
        <f t="shared" si="6"/>
        <v xml:space="preserve"> </v>
      </c>
      <c r="P67" s="112" t="str">
        <f t="shared" si="7"/>
        <v xml:space="preserve"> </v>
      </c>
      <c r="Q67" s="116" t="str">
        <f t="shared" si="8"/>
        <v xml:space="preserve"> </v>
      </c>
      <c r="R67" s="116" t="str">
        <f t="shared" si="9"/>
        <v xml:space="preserve"> </v>
      </c>
      <c r="S67" s="116" t="str">
        <f t="shared" si="10"/>
        <v xml:space="preserve"> </v>
      </c>
      <c r="W67" s="21"/>
      <c r="Z67" s="21"/>
    </row>
    <row r="68" spans="1:26" ht="135.75" customHeight="1">
      <c r="A68" s="26" t="s">
        <v>366</v>
      </c>
      <c r="B68" s="57"/>
      <c r="C68" s="61" t="s">
        <v>99</v>
      </c>
      <c r="D68" s="59" t="s">
        <v>100</v>
      </c>
      <c r="E68" s="32">
        <f t="shared" ref="E68:E86" si="28">G68*1.35</f>
        <v>14013.000000000002</v>
      </c>
      <c r="F68" s="33">
        <f t="shared" ref="F68:F86" si="29">G68*1.1</f>
        <v>11418.000000000002</v>
      </c>
      <c r="G68" s="34">
        <v>10380</v>
      </c>
      <c r="H68" s="70">
        <f>I68*1.1</f>
        <v>10847.1</v>
      </c>
      <c r="I68" s="71">
        <f>G68*0.95</f>
        <v>9861</v>
      </c>
      <c r="J68" s="15">
        <f t="shared" si="13"/>
        <v>1</v>
      </c>
      <c r="K68" s="15">
        <f t="shared" si="4"/>
        <v>10380</v>
      </c>
      <c r="L68" s="15">
        <f t="shared" si="2"/>
        <v>10380</v>
      </c>
      <c r="M68" s="7">
        <f t="shared" si="3"/>
        <v>10380</v>
      </c>
      <c r="N68" s="112">
        <f t="shared" si="5"/>
        <v>10691.4</v>
      </c>
      <c r="O68" s="112">
        <f t="shared" si="6"/>
        <v>11833.199999999999</v>
      </c>
      <c r="P68" s="112">
        <f t="shared" si="7"/>
        <v>14635.8</v>
      </c>
      <c r="Q68" s="116">
        <f t="shared" si="8"/>
        <v>9861</v>
      </c>
      <c r="R68" s="116">
        <f t="shared" si="9"/>
        <v>10899</v>
      </c>
      <c r="S68" s="116">
        <f t="shared" si="10"/>
        <v>13494</v>
      </c>
      <c r="W68" s="21"/>
      <c r="Z68" s="21"/>
    </row>
    <row r="69" spans="1:26" ht="152.25" customHeight="1">
      <c r="A69" s="26" t="s">
        <v>367</v>
      </c>
      <c r="B69" s="57"/>
      <c r="C69" s="61" t="s">
        <v>101</v>
      </c>
      <c r="D69" s="59" t="s">
        <v>102</v>
      </c>
      <c r="E69" s="32">
        <f t="shared" si="28"/>
        <v>14445.000000000002</v>
      </c>
      <c r="F69" s="33">
        <f t="shared" si="29"/>
        <v>11770.000000000002</v>
      </c>
      <c r="G69" s="34">
        <v>10700</v>
      </c>
      <c r="H69" s="70">
        <f t="shared" ref="H69:H86" si="30">I69*1.1</f>
        <v>11181.5</v>
      </c>
      <c r="I69" s="71">
        <f t="shared" ref="I69:I86" si="31">G69*0.95</f>
        <v>10165</v>
      </c>
      <c r="J69" s="15">
        <f t="shared" si="13"/>
        <v>1</v>
      </c>
      <c r="K69" s="15">
        <f t="shared" si="4"/>
        <v>10700</v>
      </c>
      <c r="L69" s="15">
        <f t="shared" ref="L69:L91" si="32">IFERROR(SUM(K69*1)," ")</f>
        <v>10700</v>
      </c>
      <c r="M69" s="7">
        <f t="shared" ref="M69:M91" si="33">IF(L69=0," ",L69)</f>
        <v>10700</v>
      </c>
      <c r="N69" s="112">
        <f t="shared" si="5"/>
        <v>11021</v>
      </c>
      <c r="O69" s="112">
        <f t="shared" si="6"/>
        <v>12197.999999999998</v>
      </c>
      <c r="P69" s="112">
        <f t="shared" si="7"/>
        <v>15087</v>
      </c>
      <c r="Q69" s="116">
        <f t="shared" si="8"/>
        <v>10165</v>
      </c>
      <c r="R69" s="116">
        <f t="shared" si="9"/>
        <v>11235</v>
      </c>
      <c r="S69" s="116">
        <f t="shared" si="10"/>
        <v>13910</v>
      </c>
      <c r="W69" s="21"/>
      <c r="Z69" s="21"/>
    </row>
    <row r="70" spans="1:26" ht="138.75" customHeight="1">
      <c r="A70" s="26" t="s">
        <v>368</v>
      </c>
      <c r="B70" s="57"/>
      <c r="C70" s="61" t="s">
        <v>103</v>
      </c>
      <c r="D70" s="59" t="s">
        <v>104</v>
      </c>
      <c r="E70" s="32">
        <f t="shared" si="28"/>
        <v>13905.000000000002</v>
      </c>
      <c r="F70" s="33">
        <f t="shared" si="29"/>
        <v>11330.000000000002</v>
      </c>
      <c r="G70" s="34">
        <v>10300</v>
      </c>
      <c r="H70" s="70">
        <f t="shared" si="30"/>
        <v>10763.5</v>
      </c>
      <c r="I70" s="71">
        <f t="shared" si="31"/>
        <v>9785</v>
      </c>
      <c r="J70" s="15">
        <f t="shared" si="13"/>
        <v>1</v>
      </c>
      <c r="K70" s="15">
        <f t="shared" ref="K70:K91" si="34">IF(J70=1,G70,0)</f>
        <v>10300</v>
      </c>
      <c r="L70" s="15">
        <f t="shared" si="32"/>
        <v>10300</v>
      </c>
      <c r="M70" s="7">
        <f t="shared" si="33"/>
        <v>10300</v>
      </c>
      <c r="N70" s="112">
        <f t="shared" ref="N70:N91" si="35">IFERROR(SUM($M70*$T$2)," ")</f>
        <v>10609</v>
      </c>
      <c r="O70" s="112">
        <f t="shared" ref="O70:O91" si="36">IFERROR(SUM($M70*$U$2)," ")</f>
        <v>11741.999999999998</v>
      </c>
      <c r="P70" s="112">
        <f t="shared" ref="P70:P91" si="37">IFERROR(SUM($M70*$V$2)," ")</f>
        <v>14523</v>
      </c>
      <c r="Q70" s="116">
        <f t="shared" ref="Q70:Q91" si="38">IFERROR(SUM($M70-$M70/100*$W$2)," ")</f>
        <v>9785</v>
      </c>
      <c r="R70" s="116">
        <f t="shared" ref="R70:R91" si="39">IFERROR(SUM($M70*$X$2)," ")</f>
        <v>10815</v>
      </c>
      <c r="S70" s="116">
        <f t="shared" ref="S70:S91" si="40">IFERROR(SUM($M70*$Y$2)," ")</f>
        <v>13390</v>
      </c>
      <c r="W70" s="21"/>
      <c r="Z70" s="21"/>
    </row>
    <row r="71" spans="1:26" ht="153.75" customHeight="1">
      <c r="A71" s="26" t="s">
        <v>369</v>
      </c>
      <c r="B71" s="57"/>
      <c r="C71" s="61" t="s">
        <v>105</v>
      </c>
      <c r="D71" s="59" t="s">
        <v>106</v>
      </c>
      <c r="E71" s="32">
        <f t="shared" si="28"/>
        <v>14445.000000000002</v>
      </c>
      <c r="F71" s="33">
        <f t="shared" si="29"/>
        <v>11770.000000000002</v>
      </c>
      <c r="G71" s="34">
        <v>10700</v>
      </c>
      <c r="H71" s="70">
        <f t="shared" si="30"/>
        <v>11181.5</v>
      </c>
      <c r="I71" s="71">
        <f t="shared" si="31"/>
        <v>10165</v>
      </c>
      <c r="J71" s="15">
        <f t="shared" ref="J71:J91" si="41">IF(G71&gt;1,1,0)</f>
        <v>1</v>
      </c>
      <c r="K71" s="15">
        <f t="shared" si="34"/>
        <v>10700</v>
      </c>
      <c r="L71" s="15">
        <f t="shared" si="32"/>
        <v>10700</v>
      </c>
      <c r="M71" s="7">
        <f t="shared" si="33"/>
        <v>10700</v>
      </c>
      <c r="N71" s="112">
        <f t="shared" si="35"/>
        <v>11021</v>
      </c>
      <c r="O71" s="112">
        <f t="shared" si="36"/>
        <v>12197.999999999998</v>
      </c>
      <c r="P71" s="112">
        <f t="shared" si="37"/>
        <v>15087</v>
      </c>
      <c r="Q71" s="116">
        <f t="shared" si="38"/>
        <v>10165</v>
      </c>
      <c r="R71" s="116">
        <f t="shared" si="39"/>
        <v>11235</v>
      </c>
      <c r="S71" s="116">
        <f t="shared" si="40"/>
        <v>13910</v>
      </c>
      <c r="W71" s="21"/>
      <c r="Z71" s="21"/>
    </row>
    <row r="72" spans="1:26" ht="155.25" customHeight="1">
      <c r="A72" s="26" t="s">
        <v>370</v>
      </c>
      <c r="B72" s="57"/>
      <c r="C72" s="61" t="s">
        <v>25</v>
      </c>
      <c r="D72" s="59" t="s">
        <v>107</v>
      </c>
      <c r="E72" s="32">
        <f t="shared" si="28"/>
        <v>13905.000000000002</v>
      </c>
      <c r="F72" s="33">
        <f t="shared" si="29"/>
        <v>11330.000000000002</v>
      </c>
      <c r="G72" s="34">
        <v>10300</v>
      </c>
      <c r="H72" s="70">
        <f t="shared" si="30"/>
        <v>10763.5</v>
      </c>
      <c r="I72" s="71">
        <f t="shared" si="31"/>
        <v>9785</v>
      </c>
      <c r="J72" s="15">
        <f t="shared" si="41"/>
        <v>1</v>
      </c>
      <c r="K72" s="15">
        <f t="shared" si="34"/>
        <v>10300</v>
      </c>
      <c r="L72" s="15">
        <f t="shared" si="32"/>
        <v>10300</v>
      </c>
      <c r="M72" s="7">
        <f t="shared" si="33"/>
        <v>10300</v>
      </c>
      <c r="N72" s="112">
        <f t="shared" si="35"/>
        <v>10609</v>
      </c>
      <c r="O72" s="112">
        <f t="shared" si="36"/>
        <v>11741.999999999998</v>
      </c>
      <c r="P72" s="112">
        <f t="shared" si="37"/>
        <v>14523</v>
      </c>
      <c r="Q72" s="116">
        <f t="shared" si="38"/>
        <v>9785</v>
      </c>
      <c r="R72" s="116">
        <f t="shared" si="39"/>
        <v>10815</v>
      </c>
      <c r="S72" s="116">
        <f t="shared" si="40"/>
        <v>13390</v>
      </c>
      <c r="W72" s="21" t="s">
        <v>196</v>
      </c>
      <c r="Z72" s="21" t="s">
        <v>196</v>
      </c>
    </row>
    <row r="73" spans="1:26" ht="135">
      <c r="A73" s="26" t="s">
        <v>371</v>
      </c>
      <c r="B73" s="57"/>
      <c r="C73" s="61" t="s">
        <v>108</v>
      </c>
      <c r="D73" s="59" t="s">
        <v>112</v>
      </c>
      <c r="E73" s="32">
        <f t="shared" si="28"/>
        <v>17374.5</v>
      </c>
      <c r="F73" s="33">
        <f t="shared" si="29"/>
        <v>14157.000000000002</v>
      </c>
      <c r="G73" s="34">
        <v>12870</v>
      </c>
      <c r="H73" s="70">
        <f t="shared" si="30"/>
        <v>13449.150000000001</v>
      </c>
      <c r="I73" s="71">
        <f t="shared" si="31"/>
        <v>12226.5</v>
      </c>
      <c r="J73" s="15">
        <f t="shared" si="41"/>
        <v>1</v>
      </c>
      <c r="K73" s="15">
        <f t="shared" si="34"/>
        <v>12870</v>
      </c>
      <c r="L73" s="15">
        <f t="shared" si="32"/>
        <v>12870</v>
      </c>
      <c r="M73" s="7">
        <f t="shared" si="33"/>
        <v>12870</v>
      </c>
      <c r="N73" s="112">
        <f t="shared" si="35"/>
        <v>13256.1</v>
      </c>
      <c r="O73" s="112">
        <f t="shared" si="36"/>
        <v>14671.8</v>
      </c>
      <c r="P73" s="112">
        <f t="shared" si="37"/>
        <v>18146.7</v>
      </c>
      <c r="Q73" s="116">
        <f t="shared" si="38"/>
        <v>12226.5</v>
      </c>
      <c r="R73" s="116">
        <f t="shared" si="39"/>
        <v>13513.5</v>
      </c>
      <c r="S73" s="116">
        <f t="shared" si="40"/>
        <v>16731</v>
      </c>
      <c r="W73" s="21" t="s">
        <v>196</v>
      </c>
      <c r="Z73" s="21" t="s">
        <v>196</v>
      </c>
    </row>
    <row r="74" spans="1:26" ht="135">
      <c r="A74" s="26" t="s">
        <v>372</v>
      </c>
      <c r="B74" s="57"/>
      <c r="C74" s="61" t="s">
        <v>109</v>
      </c>
      <c r="D74" s="59" t="s">
        <v>111</v>
      </c>
      <c r="E74" s="32">
        <f t="shared" si="28"/>
        <v>9301.5</v>
      </c>
      <c r="F74" s="33">
        <f t="shared" si="29"/>
        <v>7579.0000000000009</v>
      </c>
      <c r="G74" s="34">
        <v>6890</v>
      </c>
      <c r="H74" s="70">
        <f t="shared" si="30"/>
        <v>7200.05</v>
      </c>
      <c r="I74" s="71">
        <f t="shared" si="31"/>
        <v>6545.5</v>
      </c>
      <c r="J74" s="15">
        <f t="shared" si="41"/>
        <v>1</v>
      </c>
      <c r="K74" s="15">
        <f t="shared" si="34"/>
        <v>6890</v>
      </c>
      <c r="L74" s="15">
        <f t="shared" si="32"/>
        <v>6890</v>
      </c>
      <c r="M74" s="7">
        <f t="shared" si="33"/>
        <v>6890</v>
      </c>
      <c r="N74" s="112">
        <f t="shared" si="35"/>
        <v>7096.7</v>
      </c>
      <c r="O74" s="112">
        <f t="shared" si="36"/>
        <v>7854.5999999999995</v>
      </c>
      <c r="P74" s="112">
        <f t="shared" si="37"/>
        <v>9714.9</v>
      </c>
      <c r="Q74" s="116">
        <f t="shared" si="38"/>
        <v>6545.5</v>
      </c>
      <c r="R74" s="116">
        <f t="shared" si="39"/>
        <v>7234.5</v>
      </c>
      <c r="S74" s="116">
        <f t="shared" si="40"/>
        <v>8957</v>
      </c>
      <c r="W74" s="21"/>
      <c r="Z74" s="21"/>
    </row>
    <row r="75" spans="1:26" ht="156" customHeight="1">
      <c r="A75" s="26" t="s">
        <v>373</v>
      </c>
      <c r="B75" s="57"/>
      <c r="C75" s="61" t="s">
        <v>113</v>
      </c>
      <c r="D75" s="59" t="s">
        <v>110</v>
      </c>
      <c r="E75" s="32">
        <f t="shared" si="28"/>
        <v>9652.5</v>
      </c>
      <c r="F75" s="33">
        <f t="shared" si="29"/>
        <v>7865.0000000000009</v>
      </c>
      <c r="G75" s="34">
        <v>7150</v>
      </c>
      <c r="H75" s="70">
        <f t="shared" si="30"/>
        <v>7471.7500000000009</v>
      </c>
      <c r="I75" s="71">
        <f t="shared" si="31"/>
        <v>6792.5</v>
      </c>
      <c r="J75" s="15">
        <f t="shared" si="41"/>
        <v>1</v>
      </c>
      <c r="K75" s="15">
        <f t="shared" si="34"/>
        <v>7150</v>
      </c>
      <c r="L75" s="15">
        <f t="shared" si="32"/>
        <v>7150</v>
      </c>
      <c r="M75" s="7">
        <f t="shared" si="33"/>
        <v>7150</v>
      </c>
      <c r="N75" s="112">
        <f t="shared" si="35"/>
        <v>7364.5</v>
      </c>
      <c r="O75" s="112">
        <f t="shared" si="36"/>
        <v>8150.9999999999991</v>
      </c>
      <c r="P75" s="112">
        <f t="shared" si="37"/>
        <v>10081.5</v>
      </c>
      <c r="Q75" s="116">
        <f t="shared" si="38"/>
        <v>6792.5</v>
      </c>
      <c r="R75" s="116">
        <f t="shared" si="39"/>
        <v>7507.5</v>
      </c>
      <c r="S75" s="116">
        <f t="shared" si="40"/>
        <v>9295</v>
      </c>
      <c r="W75" s="21" t="s">
        <v>196</v>
      </c>
      <c r="Z75" s="21" t="s">
        <v>196</v>
      </c>
    </row>
    <row r="76" spans="1:26" ht="144.75" customHeight="1">
      <c r="A76" s="26" t="s">
        <v>374</v>
      </c>
      <c r="B76" s="57"/>
      <c r="C76" s="61" t="s">
        <v>26</v>
      </c>
      <c r="D76" s="59" t="s">
        <v>114</v>
      </c>
      <c r="E76" s="32">
        <f t="shared" si="28"/>
        <v>17374.5</v>
      </c>
      <c r="F76" s="33">
        <f t="shared" si="29"/>
        <v>14157.000000000002</v>
      </c>
      <c r="G76" s="34">
        <v>12870</v>
      </c>
      <c r="H76" s="70">
        <f t="shared" si="30"/>
        <v>13449.150000000001</v>
      </c>
      <c r="I76" s="71">
        <f t="shared" si="31"/>
        <v>12226.5</v>
      </c>
      <c r="J76" s="15">
        <f t="shared" si="41"/>
        <v>1</v>
      </c>
      <c r="K76" s="15">
        <f t="shared" si="34"/>
        <v>12870</v>
      </c>
      <c r="L76" s="15">
        <f t="shared" si="32"/>
        <v>12870</v>
      </c>
      <c r="M76" s="7">
        <f t="shared" si="33"/>
        <v>12870</v>
      </c>
      <c r="N76" s="112">
        <f t="shared" si="35"/>
        <v>13256.1</v>
      </c>
      <c r="O76" s="112">
        <f t="shared" si="36"/>
        <v>14671.8</v>
      </c>
      <c r="P76" s="112">
        <f t="shared" si="37"/>
        <v>18146.7</v>
      </c>
      <c r="Q76" s="116">
        <f t="shared" si="38"/>
        <v>12226.5</v>
      </c>
      <c r="R76" s="116">
        <f t="shared" si="39"/>
        <v>13513.5</v>
      </c>
      <c r="S76" s="116">
        <f t="shared" si="40"/>
        <v>16731</v>
      </c>
      <c r="W76" s="21"/>
      <c r="Z76" s="21"/>
    </row>
    <row r="77" spans="1:26" ht="144.75" customHeight="1">
      <c r="A77" s="26" t="s">
        <v>375</v>
      </c>
      <c r="B77" s="57"/>
      <c r="C77" s="61" t="s">
        <v>115</v>
      </c>
      <c r="D77" s="59" t="s">
        <v>116</v>
      </c>
      <c r="E77" s="32">
        <f t="shared" si="28"/>
        <v>12757.5</v>
      </c>
      <c r="F77" s="33">
        <f t="shared" si="29"/>
        <v>10395</v>
      </c>
      <c r="G77" s="34">
        <v>9450</v>
      </c>
      <c r="H77" s="70">
        <f t="shared" si="30"/>
        <v>9875.25</v>
      </c>
      <c r="I77" s="71">
        <f t="shared" si="31"/>
        <v>8977.5</v>
      </c>
      <c r="J77" s="15">
        <f t="shared" si="41"/>
        <v>1</v>
      </c>
      <c r="K77" s="15">
        <f t="shared" si="34"/>
        <v>9450</v>
      </c>
      <c r="L77" s="15">
        <f t="shared" si="32"/>
        <v>9450</v>
      </c>
      <c r="M77" s="7">
        <f t="shared" si="33"/>
        <v>9450</v>
      </c>
      <c r="N77" s="112">
        <f t="shared" si="35"/>
        <v>9733.5</v>
      </c>
      <c r="O77" s="112">
        <f t="shared" si="36"/>
        <v>10772.999999999998</v>
      </c>
      <c r="P77" s="112">
        <f t="shared" si="37"/>
        <v>13324.5</v>
      </c>
      <c r="Q77" s="116">
        <f t="shared" si="38"/>
        <v>8977.5</v>
      </c>
      <c r="R77" s="116">
        <f t="shared" si="39"/>
        <v>9922.5</v>
      </c>
      <c r="S77" s="116">
        <f t="shared" si="40"/>
        <v>12285</v>
      </c>
      <c r="W77" s="21"/>
      <c r="Z77" s="21"/>
    </row>
    <row r="78" spans="1:26" ht="163.5" customHeight="1">
      <c r="A78" s="26" t="s">
        <v>376</v>
      </c>
      <c r="B78" s="57"/>
      <c r="C78" s="61" t="s">
        <v>117</v>
      </c>
      <c r="D78" s="59" t="s">
        <v>118</v>
      </c>
      <c r="E78" s="32">
        <f t="shared" si="28"/>
        <v>13144.95</v>
      </c>
      <c r="F78" s="33">
        <f t="shared" si="29"/>
        <v>10710.7</v>
      </c>
      <c r="G78" s="34">
        <v>9737</v>
      </c>
      <c r="H78" s="70">
        <f t="shared" si="30"/>
        <v>10175.165000000001</v>
      </c>
      <c r="I78" s="71">
        <f t="shared" si="31"/>
        <v>9250.15</v>
      </c>
      <c r="J78" s="15">
        <f t="shared" si="41"/>
        <v>1</v>
      </c>
      <c r="K78" s="15">
        <f t="shared" si="34"/>
        <v>9737</v>
      </c>
      <c r="L78" s="15">
        <f t="shared" si="32"/>
        <v>9737</v>
      </c>
      <c r="M78" s="7">
        <f t="shared" si="33"/>
        <v>9737</v>
      </c>
      <c r="N78" s="112">
        <f t="shared" si="35"/>
        <v>10029.11</v>
      </c>
      <c r="O78" s="112">
        <f t="shared" si="36"/>
        <v>11100.179999999998</v>
      </c>
      <c r="P78" s="112">
        <f t="shared" si="37"/>
        <v>13729.17</v>
      </c>
      <c r="Q78" s="116">
        <f t="shared" si="38"/>
        <v>9250.15</v>
      </c>
      <c r="R78" s="116">
        <f t="shared" si="39"/>
        <v>10223.85</v>
      </c>
      <c r="S78" s="116">
        <f t="shared" si="40"/>
        <v>12658.1</v>
      </c>
      <c r="W78" s="21" t="s">
        <v>196</v>
      </c>
      <c r="Z78" s="21" t="s">
        <v>196</v>
      </c>
    </row>
    <row r="79" spans="1:26" ht="138" customHeight="1">
      <c r="A79" s="26" t="s">
        <v>377</v>
      </c>
      <c r="B79" s="57"/>
      <c r="C79" s="61" t="s">
        <v>119</v>
      </c>
      <c r="D79" s="59" t="s">
        <v>120</v>
      </c>
      <c r="E79" s="32">
        <f t="shared" si="28"/>
        <v>4896.4500000000007</v>
      </c>
      <c r="F79" s="33">
        <f t="shared" si="29"/>
        <v>3989.7000000000003</v>
      </c>
      <c r="G79" s="34">
        <v>3627</v>
      </c>
      <c r="H79" s="70">
        <f t="shared" si="30"/>
        <v>3790.2149999999997</v>
      </c>
      <c r="I79" s="71">
        <f t="shared" si="31"/>
        <v>3445.6499999999996</v>
      </c>
      <c r="J79" s="15">
        <f t="shared" si="41"/>
        <v>1</v>
      </c>
      <c r="K79" s="15">
        <f t="shared" si="34"/>
        <v>3627</v>
      </c>
      <c r="L79" s="15">
        <f t="shared" si="32"/>
        <v>3627</v>
      </c>
      <c r="M79" s="7">
        <f t="shared" si="33"/>
        <v>3627</v>
      </c>
      <c r="N79" s="112">
        <f t="shared" si="35"/>
        <v>3735.81</v>
      </c>
      <c r="O79" s="112">
        <f t="shared" si="36"/>
        <v>4134.78</v>
      </c>
      <c r="P79" s="112">
        <f t="shared" si="37"/>
        <v>5114.07</v>
      </c>
      <c r="Q79" s="116">
        <f t="shared" si="38"/>
        <v>3445.65</v>
      </c>
      <c r="R79" s="116">
        <f t="shared" si="39"/>
        <v>3808.3500000000004</v>
      </c>
      <c r="S79" s="116">
        <f t="shared" si="40"/>
        <v>4715.1000000000004</v>
      </c>
      <c r="W79" s="21"/>
      <c r="Z79" s="21"/>
    </row>
    <row r="80" spans="1:26" ht="157.5" customHeight="1">
      <c r="A80" s="26" t="s">
        <v>378</v>
      </c>
      <c r="B80" s="57"/>
      <c r="C80" s="61" t="s">
        <v>121</v>
      </c>
      <c r="D80" s="59" t="s">
        <v>122</v>
      </c>
      <c r="E80" s="32">
        <f t="shared" si="28"/>
        <v>5247.4500000000007</v>
      </c>
      <c r="F80" s="33">
        <f t="shared" si="29"/>
        <v>4275.7000000000007</v>
      </c>
      <c r="G80" s="34">
        <v>3887</v>
      </c>
      <c r="H80" s="70">
        <f t="shared" si="30"/>
        <v>4061.915</v>
      </c>
      <c r="I80" s="71">
        <f t="shared" si="31"/>
        <v>3692.6499999999996</v>
      </c>
      <c r="J80" s="15">
        <f t="shared" si="41"/>
        <v>1</v>
      </c>
      <c r="K80" s="15">
        <f t="shared" si="34"/>
        <v>3887</v>
      </c>
      <c r="L80" s="15">
        <f t="shared" si="32"/>
        <v>3887</v>
      </c>
      <c r="M80" s="7">
        <f t="shared" si="33"/>
        <v>3887</v>
      </c>
      <c r="N80" s="112">
        <f t="shared" si="35"/>
        <v>4003.61</v>
      </c>
      <c r="O80" s="112">
        <f t="shared" si="36"/>
        <v>4431.1799999999994</v>
      </c>
      <c r="P80" s="112">
        <f t="shared" si="37"/>
        <v>5480.67</v>
      </c>
      <c r="Q80" s="116">
        <f t="shared" si="38"/>
        <v>3692.65</v>
      </c>
      <c r="R80" s="116">
        <f t="shared" si="39"/>
        <v>4081.3500000000004</v>
      </c>
      <c r="S80" s="116">
        <f t="shared" si="40"/>
        <v>5053.1000000000004</v>
      </c>
      <c r="W80" s="21" t="s">
        <v>196</v>
      </c>
      <c r="Z80" s="21" t="s">
        <v>196</v>
      </c>
    </row>
    <row r="81" spans="1:26" ht="138" customHeight="1">
      <c r="A81" s="26" t="s">
        <v>379</v>
      </c>
      <c r="B81" s="57"/>
      <c r="C81" s="61" t="s">
        <v>123</v>
      </c>
      <c r="D81" s="59" t="s">
        <v>124</v>
      </c>
      <c r="E81" s="32">
        <f t="shared" si="28"/>
        <v>3901.5000000000005</v>
      </c>
      <c r="F81" s="33">
        <f t="shared" si="29"/>
        <v>3179.0000000000005</v>
      </c>
      <c r="G81" s="34">
        <v>2890</v>
      </c>
      <c r="H81" s="70">
        <f t="shared" si="30"/>
        <v>3020.05</v>
      </c>
      <c r="I81" s="71">
        <f t="shared" si="31"/>
        <v>2745.5</v>
      </c>
      <c r="J81" s="15">
        <f t="shared" si="41"/>
        <v>1</v>
      </c>
      <c r="K81" s="15">
        <f t="shared" si="34"/>
        <v>2890</v>
      </c>
      <c r="L81" s="15">
        <f t="shared" si="32"/>
        <v>2890</v>
      </c>
      <c r="M81" s="7">
        <f t="shared" si="33"/>
        <v>2890</v>
      </c>
      <c r="N81" s="112">
        <f t="shared" si="35"/>
        <v>2976.7000000000003</v>
      </c>
      <c r="O81" s="112">
        <f t="shared" si="36"/>
        <v>3294.6</v>
      </c>
      <c r="P81" s="112">
        <f t="shared" si="37"/>
        <v>4074.8999999999996</v>
      </c>
      <c r="Q81" s="116">
        <f t="shared" si="38"/>
        <v>2745.5</v>
      </c>
      <c r="R81" s="116">
        <f t="shared" si="39"/>
        <v>3034.5</v>
      </c>
      <c r="S81" s="116">
        <f t="shared" si="40"/>
        <v>3757</v>
      </c>
      <c r="W81" s="21"/>
      <c r="Z81" s="21"/>
    </row>
    <row r="82" spans="1:26" ht="140.25" customHeight="1">
      <c r="A82" s="26" t="s">
        <v>380</v>
      </c>
      <c r="B82" s="57"/>
      <c r="C82" s="61" t="s">
        <v>125</v>
      </c>
      <c r="D82" s="59" t="s">
        <v>126</v>
      </c>
      <c r="E82" s="32">
        <f t="shared" si="28"/>
        <v>5427</v>
      </c>
      <c r="F82" s="33">
        <f t="shared" si="29"/>
        <v>4422</v>
      </c>
      <c r="G82" s="34">
        <v>4020</v>
      </c>
      <c r="H82" s="70">
        <f t="shared" si="30"/>
        <v>4200.9000000000005</v>
      </c>
      <c r="I82" s="71">
        <f t="shared" si="31"/>
        <v>3819</v>
      </c>
      <c r="J82" s="15">
        <f t="shared" si="41"/>
        <v>1</v>
      </c>
      <c r="K82" s="15">
        <f t="shared" si="34"/>
        <v>4020</v>
      </c>
      <c r="L82" s="15">
        <f t="shared" si="32"/>
        <v>4020</v>
      </c>
      <c r="M82" s="7">
        <f t="shared" si="33"/>
        <v>4020</v>
      </c>
      <c r="N82" s="112">
        <f t="shared" si="35"/>
        <v>4140.6000000000004</v>
      </c>
      <c r="O82" s="112">
        <f t="shared" si="36"/>
        <v>4582.7999999999993</v>
      </c>
      <c r="P82" s="112">
        <f t="shared" si="37"/>
        <v>5668.2</v>
      </c>
      <c r="Q82" s="116">
        <f t="shared" si="38"/>
        <v>3819</v>
      </c>
      <c r="R82" s="116">
        <f t="shared" si="39"/>
        <v>4221</v>
      </c>
      <c r="S82" s="116">
        <f t="shared" si="40"/>
        <v>5226</v>
      </c>
      <c r="W82" s="21"/>
      <c r="Z82" s="21"/>
    </row>
    <row r="83" spans="1:26" ht="141" customHeight="1">
      <c r="A83" s="26" t="s">
        <v>381</v>
      </c>
      <c r="B83" s="57"/>
      <c r="C83" s="61" t="s">
        <v>127</v>
      </c>
      <c r="D83" s="59" t="s">
        <v>129</v>
      </c>
      <c r="E83" s="32">
        <f t="shared" si="28"/>
        <v>5670</v>
      </c>
      <c r="F83" s="33">
        <f t="shared" si="29"/>
        <v>4620</v>
      </c>
      <c r="G83" s="34">
        <v>4200</v>
      </c>
      <c r="H83" s="70">
        <f t="shared" si="30"/>
        <v>4389</v>
      </c>
      <c r="I83" s="71">
        <f>G83*0.95</f>
        <v>3990</v>
      </c>
      <c r="J83" s="15">
        <f t="shared" si="41"/>
        <v>1</v>
      </c>
      <c r="K83" s="15">
        <f t="shared" si="34"/>
        <v>4200</v>
      </c>
      <c r="L83" s="15">
        <f t="shared" si="32"/>
        <v>4200</v>
      </c>
      <c r="M83" s="7">
        <f t="shared" si="33"/>
        <v>4200</v>
      </c>
      <c r="N83" s="112">
        <f t="shared" si="35"/>
        <v>4326</v>
      </c>
      <c r="O83" s="112">
        <f t="shared" si="36"/>
        <v>4788</v>
      </c>
      <c r="P83" s="112">
        <f t="shared" si="37"/>
        <v>5922</v>
      </c>
      <c r="Q83" s="116">
        <f t="shared" si="38"/>
        <v>3990</v>
      </c>
      <c r="R83" s="116">
        <f t="shared" si="39"/>
        <v>4410</v>
      </c>
      <c r="S83" s="116">
        <f t="shared" si="40"/>
        <v>5460</v>
      </c>
      <c r="W83" s="21"/>
      <c r="Z83" s="21"/>
    </row>
    <row r="84" spans="1:26" ht="152.25" customHeight="1">
      <c r="A84" s="26" t="s">
        <v>382</v>
      </c>
      <c r="B84" s="57"/>
      <c r="C84" s="61" t="s">
        <v>130</v>
      </c>
      <c r="D84" s="59" t="s">
        <v>128</v>
      </c>
      <c r="E84" s="32">
        <f t="shared" si="28"/>
        <v>6007.5</v>
      </c>
      <c r="F84" s="33">
        <f t="shared" si="29"/>
        <v>4895</v>
      </c>
      <c r="G84" s="34">
        <v>4450</v>
      </c>
      <c r="H84" s="70">
        <f t="shared" si="30"/>
        <v>4650.25</v>
      </c>
      <c r="I84" s="71">
        <f t="shared" si="31"/>
        <v>4227.5</v>
      </c>
      <c r="J84" s="15">
        <f t="shared" si="41"/>
        <v>1</v>
      </c>
      <c r="K84" s="15">
        <f t="shared" si="34"/>
        <v>4450</v>
      </c>
      <c r="L84" s="15">
        <f t="shared" si="32"/>
        <v>4450</v>
      </c>
      <c r="M84" s="7">
        <f t="shared" si="33"/>
        <v>4450</v>
      </c>
      <c r="N84" s="112">
        <f t="shared" si="35"/>
        <v>4583.5</v>
      </c>
      <c r="O84" s="112">
        <f t="shared" si="36"/>
        <v>5073</v>
      </c>
      <c r="P84" s="112">
        <f t="shared" si="37"/>
        <v>6274.5</v>
      </c>
      <c r="Q84" s="116">
        <f t="shared" si="38"/>
        <v>4227.5</v>
      </c>
      <c r="R84" s="116">
        <f t="shared" si="39"/>
        <v>4672.5</v>
      </c>
      <c r="S84" s="116">
        <f t="shared" si="40"/>
        <v>5785</v>
      </c>
      <c r="W84" s="21"/>
      <c r="Z84" s="21"/>
    </row>
    <row r="85" spans="1:26" ht="113.25" customHeight="1">
      <c r="A85" s="26" t="s">
        <v>383</v>
      </c>
      <c r="B85" s="57"/>
      <c r="C85" s="61" t="s">
        <v>131</v>
      </c>
      <c r="D85" s="59" t="s">
        <v>132</v>
      </c>
      <c r="E85" s="32">
        <f t="shared" si="28"/>
        <v>6601.5</v>
      </c>
      <c r="F85" s="33">
        <f t="shared" si="29"/>
        <v>5379</v>
      </c>
      <c r="G85" s="34">
        <v>4890</v>
      </c>
      <c r="H85" s="70">
        <f t="shared" si="30"/>
        <v>5110.05</v>
      </c>
      <c r="I85" s="71">
        <f t="shared" si="31"/>
        <v>4645.5</v>
      </c>
      <c r="J85" s="15">
        <f t="shared" si="41"/>
        <v>1</v>
      </c>
      <c r="K85" s="15">
        <f t="shared" si="34"/>
        <v>4890</v>
      </c>
      <c r="L85" s="15">
        <f t="shared" si="32"/>
        <v>4890</v>
      </c>
      <c r="M85" s="7">
        <f t="shared" si="33"/>
        <v>4890</v>
      </c>
      <c r="N85" s="112">
        <f t="shared" si="35"/>
        <v>5036.7</v>
      </c>
      <c r="O85" s="112">
        <f t="shared" si="36"/>
        <v>5574.5999999999995</v>
      </c>
      <c r="P85" s="112">
        <f t="shared" si="37"/>
        <v>6894.9</v>
      </c>
      <c r="Q85" s="116">
        <f t="shared" si="38"/>
        <v>4645.5</v>
      </c>
      <c r="R85" s="116">
        <f t="shared" si="39"/>
        <v>5134.5</v>
      </c>
      <c r="S85" s="116">
        <f t="shared" si="40"/>
        <v>6357</v>
      </c>
      <c r="W85" s="21"/>
      <c r="Z85" s="21"/>
    </row>
    <row r="86" spans="1:26" ht="119.25" customHeight="1">
      <c r="A86" s="26" t="s">
        <v>384</v>
      </c>
      <c r="B86" s="57"/>
      <c r="C86" s="61" t="s">
        <v>133</v>
      </c>
      <c r="D86" s="59" t="s">
        <v>134</v>
      </c>
      <c r="E86" s="32">
        <f t="shared" si="28"/>
        <v>2268</v>
      </c>
      <c r="F86" s="33">
        <f t="shared" si="29"/>
        <v>1848.0000000000002</v>
      </c>
      <c r="G86" s="34">
        <v>1680</v>
      </c>
      <c r="H86" s="70">
        <f t="shared" si="30"/>
        <v>1755.6000000000001</v>
      </c>
      <c r="I86" s="71">
        <f t="shared" si="31"/>
        <v>1596</v>
      </c>
      <c r="J86" s="15">
        <f t="shared" si="41"/>
        <v>1</v>
      </c>
      <c r="K86" s="15">
        <f t="shared" si="34"/>
        <v>1680</v>
      </c>
      <c r="L86" s="15">
        <f t="shared" si="32"/>
        <v>1680</v>
      </c>
      <c r="M86" s="7">
        <f t="shared" si="33"/>
        <v>1680</v>
      </c>
      <c r="N86" s="112">
        <f t="shared" si="35"/>
        <v>1730.4</v>
      </c>
      <c r="O86" s="112">
        <f t="shared" si="36"/>
        <v>1915.1999999999998</v>
      </c>
      <c r="P86" s="112">
        <f t="shared" si="37"/>
        <v>2368.7999999999997</v>
      </c>
      <c r="Q86" s="116">
        <f t="shared" si="38"/>
        <v>1596</v>
      </c>
      <c r="R86" s="116">
        <f t="shared" si="39"/>
        <v>1764</v>
      </c>
      <c r="S86" s="116">
        <f t="shared" si="40"/>
        <v>2184</v>
      </c>
      <c r="W86" s="21"/>
      <c r="Z86" s="21"/>
    </row>
    <row r="87" spans="1:26" ht="28.5" customHeight="1">
      <c r="A87" s="142" t="s">
        <v>135</v>
      </c>
      <c r="B87" s="142"/>
      <c r="C87" s="142"/>
      <c r="D87" s="142"/>
      <c r="E87" s="142"/>
      <c r="F87" s="142"/>
      <c r="G87" s="142"/>
      <c r="H87" s="70"/>
      <c r="I87" s="72"/>
      <c r="J87" s="15">
        <f t="shared" si="41"/>
        <v>0</v>
      </c>
      <c r="K87" s="15">
        <f t="shared" si="34"/>
        <v>0</v>
      </c>
      <c r="L87" s="15">
        <f t="shared" si="32"/>
        <v>0</v>
      </c>
      <c r="M87" s="7" t="str">
        <f t="shared" si="33"/>
        <v xml:space="preserve"> </v>
      </c>
      <c r="N87" s="112" t="str">
        <f t="shared" si="35"/>
        <v xml:space="preserve"> </v>
      </c>
      <c r="O87" s="112" t="str">
        <f t="shared" si="36"/>
        <v xml:space="preserve"> </v>
      </c>
      <c r="P87" s="112" t="str">
        <f t="shared" si="37"/>
        <v xml:space="preserve"> </v>
      </c>
      <c r="Q87" s="116" t="str">
        <f t="shared" si="38"/>
        <v xml:space="preserve"> </v>
      </c>
      <c r="R87" s="116" t="str">
        <f t="shared" si="39"/>
        <v xml:space="preserve"> </v>
      </c>
      <c r="S87" s="116" t="str">
        <f t="shared" si="40"/>
        <v xml:space="preserve"> </v>
      </c>
      <c r="W87" s="21"/>
      <c r="Z87" s="21"/>
    </row>
    <row r="88" spans="1:26" ht="31.5" customHeight="1">
      <c r="A88" s="22" t="s">
        <v>174</v>
      </c>
      <c r="B88" s="22" t="s">
        <v>0</v>
      </c>
      <c r="C88" s="56" t="s">
        <v>36</v>
      </c>
      <c r="D88" s="56" t="s">
        <v>29</v>
      </c>
      <c r="E88" s="22" t="s">
        <v>61</v>
      </c>
      <c r="F88" s="22" t="s">
        <v>62</v>
      </c>
      <c r="G88" s="22" t="s">
        <v>63</v>
      </c>
      <c r="H88" s="24"/>
      <c r="I88" s="25" t="s">
        <v>35</v>
      </c>
      <c r="J88" s="15">
        <f t="shared" si="41"/>
        <v>1</v>
      </c>
      <c r="K88" s="15" t="str">
        <f t="shared" si="34"/>
        <v>ОПТ2</v>
      </c>
      <c r="L88" s="15" t="str">
        <f t="shared" si="32"/>
        <v xml:space="preserve"> </v>
      </c>
      <c r="M88" s="7" t="str">
        <f t="shared" si="33"/>
        <v xml:space="preserve"> </v>
      </c>
      <c r="N88" s="112" t="str">
        <f t="shared" si="35"/>
        <v xml:space="preserve"> </v>
      </c>
      <c r="O88" s="112" t="str">
        <f t="shared" si="36"/>
        <v xml:space="preserve"> </v>
      </c>
      <c r="P88" s="112" t="str">
        <f t="shared" si="37"/>
        <v xml:space="preserve"> </v>
      </c>
      <c r="Q88" s="116" t="str">
        <f t="shared" si="38"/>
        <v xml:space="preserve"> </v>
      </c>
      <c r="R88" s="116" t="str">
        <f t="shared" si="39"/>
        <v xml:space="preserve"> </v>
      </c>
      <c r="S88" s="116" t="str">
        <f t="shared" si="40"/>
        <v xml:space="preserve"> </v>
      </c>
      <c r="W88" s="21"/>
      <c r="Z88" s="21"/>
    </row>
    <row r="89" spans="1:26" ht="150">
      <c r="A89" s="26" t="s">
        <v>385</v>
      </c>
      <c r="B89" s="57"/>
      <c r="C89" s="61" t="s">
        <v>136</v>
      </c>
      <c r="D89" s="66" t="s">
        <v>137</v>
      </c>
      <c r="E89" s="32">
        <f t="shared" ref="E89:E91" si="42">G89*1.35</f>
        <v>526.5</v>
      </c>
      <c r="F89" s="33">
        <f t="shared" ref="F89:F91" si="43">G89*1.1</f>
        <v>429.00000000000006</v>
      </c>
      <c r="G89" s="34">
        <v>390</v>
      </c>
      <c r="H89" s="70">
        <f t="shared" ref="H89:H91" si="44">I89*1.1</f>
        <v>407.55</v>
      </c>
      <c r="I89" s="71">
        <f t="shared" ref="I89:I91" si="45">G89*0.95</f>
        <v>370.5</v>
      </c>
      <c r="J89" s="15">
        <f t="shared" si="41"/>
        <v>1</v>
      </c>
      <c r="K89" s="15">
        <f t="shared" si="34"/>
        <v>390</v>
      </c>
      <c r="L89" s="15">
        <f t="shared" si="32"/>
        <v>390</v>
      </c>
      <c r="M89" s="7">
        <f t="shared" si="33"/>
        <v>390</v>
      </c>
      <c r="N89" s="112">
        <f t="shared" si="35"/>
        <v>401.7</v>
      </c>
      <c r="O89" s="112">
        <f t="shared" si="36"/>
        <v>444.59999999999997</v>
      </c>
      <c r="P89" s="112">
        <f t="shared" si="37"/>
        <v>549.9</v>
      </c>
      <c r="Q89" s="116">
        <f t="shared" si="38"/>
        <v>370.5</v>
      </c>
      <c r="R89" s="116">
        <f t="shared" si="39"/>
        <v>409.5</v>
      </c>
      <c r="S89" s="116">
        <f t="shared" si="40"/>
        <v>507</v>
      </c>
      <c r="W89" s="21"/>
      <c r="Z89" s="21"/>
    </row>
    <row r="90" spans="1:26" ht="150">
      <c r="A90" s="26" t="s">
        <v>387</v>
      </c>
      <c r="B90" s="57"/>
      <c r="C90" s="61" t="s">
        <v>139</v>
      </c>
      <c r="D90" s="66" t="s">
        <v>138</v>
      </c>
      <c r="E90" s="32">
        <f t="shared" si="42"/>
        <v>819.45</v>
      </c>
      <c r="F90" s="33">
        <f t="shared" si="43"/>
        <v>667.7</v>
      </c>
      <c r="G90" s="34">
        <v>607</v>
      </c>
      <c r="H90" s="70">
        <f t="shared" si="44"/>
        <v>634.31500000000005</v>
      </c>
      <c r="I90" s="71">
        <f t="shared" si="45"/>
        <v>576.65</v>
      </c>
      <c r="J90" s="15">
        <f t="shared" si="41"/>
        <v>1</v>
      </c>
      <c r="K90" s="15">
        <f t="shared" si="34"/>
        <v>607</v>
      </c>
      <c r="L90" s="15">
        <f t="shared" si="32"/>
        <v>607</v>
      </c>
      <c r="M90" s="7">
        <f t="shared" si="33"/>
        <v>607</v>
      </c>
      <c r="N90" s="112">
        <f t="shared" si="35"/>
        <v>625.21</v>
      </c>
      <c r="O90" s="112">
        <f t="shared" si="36"/>
        <v>691.9799999999999</v>
      </c>
      <c r="P90" s="112">
        <f t="shared" si="37"/>
        <v>855.87</v>
      </c>
      <c r="Q90" s="116">
        <f t="shared" si="38"/>
        <v>576.65</v>
      </c>
      <c r="R90" s="116">
        <f t="shared" si="39"/>
        <v>637.35</v>
      </c>
      <c r="S90" s="116">
        <f t="shared" si="40"/>
        <v>789.1</v>
      </c>
      <c r="W90" s="21"/>
      <c r="Z90" s="21"/>
    </row>
    <row r="91" spans="1:26" ht="150">
      <c r="A91" s="26" t="s">
        <v>386</v>
      </c>
      <c r="B91" s="57"/>
      <c r="C91" s="61" t="s">
        <v>140</v>
      </c>
      <c r="D91" s="66" t="s">
        <v>141</v>
      </c>
      <c r="E91" s="32">
        <f t="shared" si="42"/>
        <v>499.50000000000006</v>
      </c>
      <c r="F91" s="33">
        <f t="shared" si="43"/>
        <v>407.00000000000006</v>
      </c>
      <c r="G91" s="34">
        <v>370</v>
      </c>
      <c r="H91" s="70">
        <f t="shared" si="44"/>
        <v>386.65000000000003</v>
      </c>
      <c r="I91" s="71">
        <f t="shared" si="45"/>
        <v>351.5</v>
      </c>
      <c r="J91" s="15">
        <f t="shared" si="41"/>
        <v>1</v>
      </c>
      <c r="K91" s="15">
        <f t="shared" si="34"/>
        <v>370</v>
      </c>
      <c r="L91" s="15">
        <f t="shared" si="32"/>
        <v>370</v>
      </c>
      <c r="M91" s="7">
        <f t="shared" si="33"/>
        <v>370</v>
      </c>
      <c r="N91" s="112">
        <f t="shared" si="35"/>
        <v>381.1</v>
      </c>
      <c r="O91" s="112">
        <f t="shared" si="36"/>
        <v>421.79999999999995</v>
      </c>
      <c r="P91" s="112">
        <f t="shared" si="37"/>
        <v>521.69999999999993</v>
      </c>
      <c r="Q91" s="116">
        <f t="shared" si="38"/>
        <v>351.5</v>
      </c>
      <c r="R91" s="116">
        <f t="shared" si="39"/>
        <v>388.5</v>
      </c>
      <c r="S91" s="116">
        <f t="shared" si="40"/>
        <v>481</v>
      </c>
      <c r="W91" s="21"/>
      <c r="Z91" s="21"/>
    </row>
  </sheetData>
  <sheetProtection algorithmName="SHA-512" hashValue="ugJPz8kCv7ei0zqhoCshMek6FO0MolVFmthRblLFba+w6rOMVa70iNM34tFTfAp1Nw2mWoPsPjAzqv6ekMlTGQ==" saltValue="DDATY6HPS4DybC9aKde+MA==" spinCount="100000" sheet="1" objects="1" scenarios="1"/>
  <mergeCells count="13">
    <mergeCell ref="A2:G2"/>
    <mergeCell ref="H2:I2"/>
    <mergeCell ref="A3:G3"/>
    <mergeCell ref="H3:I3"/>
    <mergeCell ref="A1:B1"/>
    <mergeCell ref="B28:B29"/>
    <mergeCell ref="B25:B26"/>
    <mergeCell ref="D25:D26"/>
    <mergeCell ref="A87:G87"/>
    <mergeCell ref="A66:G66"/>
    <mergeCell ref="B60:B61"/>
    <mergeCell ref="A51:G51"/>
    <mergeCell ref="D28:D29"/>
  </mergeCells>
  <hyperlinks>
    <hyperlink ref="A1" location="Содержание!R1C1" display="Перейти в содержание"/>
  </hyperlinks>
  <pageMargins left="0.25" right="0.25" top="0.75" bottom="0.75" header="0.3" footer="0.3"/>
  <pageSetup paperSize="9" scale="5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2"/>
  <sheetViews>
    <sheetView zoomScale="80" zoomScaleNormal="80" workbookViewId="0">
      <selection activeCell="R5" sqref="R5:R34"/>
    </sheetView>
  </sheetViews>
  <sheetFormatPr defaultRowHeight="15"/>
  <cols>
    <col min="1" max="1" width="16.28515625" bestFit="1" customWidth="1"/>
    <col min="2" max="2" width="39.140625" customWidth="1"/>
    <col min="3" max="3" width="24.7109375" customWidth="1"/>
    <col min="4" max="4" width="11.42578125" bestFit="1" customWidth="1"/>
    <col min="5" max="5" width="13.42578125" bestFit="1" customWidth="1"/>
    <col min="6" max="6" width="14.28515625" customWidth="1"/>
    <col min="7" max="7" width="15" customWidth="1"/>
    <col min="8" max="8" width="18.5703125" style="9" customWidth="1"/>
    <col min="9" max="9" width="14.28515625" hidden="1" customWidth="1"/>
    <col min="10" max="10" width="11.5703125" hidden="1" customWidth="1"/>
    <col min="11" max="11" width="12.85546875" hidden="1" customWidth="1"/>
    <col min="12" max="14" width="0" hidden="1" customWidth="1"/>
    <col min="15" max="15" width="7.7109375" hidden="1" customWidth="1"/>
    <col min="16" max="16" width="8.85546875" style="1" hidden="1" customWidth="1"/>
    <col min="17" max="17" width="8.85546875" style="1" bestFit="1" customWidth="1"/>
    <col min="18" max="18" width="11.28515625" style="1" bestFit="1" customWidth="1"/>
    <col min="19" max="21" width="9.5703125" style="117" hidden="1" customWidth="1"/>
    <col min="22" max="24" width="5" hidden="1" customWidth="1"/>
    <col min="25" max="25" width="12.85546875" style="1" hidden="1" customWidth="1"/>
    <col min="26" max="27" width="0" hidden="1" customWidth="1"/>
    <col min="28" max="28" width="12.85546875" style="1" bestFit="1" customWidth="1"/>
  </cols>
  <sheetData>
    <row r="1" spans="1:28" ht="28.5" customHeight="1">
      <c r="A1" s="159" t="s">
        <v>173</v>
      </c>
      <c r="B1" s="159"/>
      <c r="C1" s="73"/>
      <c r="D1" s="74"/>
      <c r="E1" s="74"/>
      <c r="F1" s="74"/>
      <c r="G1" s="74"/>
      <c r="H1" s="75"/>
      <c r="I1" s="74"/>
      <c r="J1" s="74"/>
      <c r="K1" s="74"/>
      <c r="Y1" s="76"/>
      <c r="AB1" s="76"/>
    </row>
    <row r="2" spans="1:28" ht="29.25" customHeight="1">
      <c r="A2" s="141" t="s">
        <v>175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7"/>
      <c r="M2" s="7"/>
      <c r="N2" s="7"/>
      <c r="O2" s="7"/>
      <c r="P2" s="7"/>
      <c r="Q2" s="7"/>
      <c r="R2" s="7"/>
      <c r="S2" s="114"/>
      <c r="T2" s="114"/>
      <c r="U2" s="114"/>
      <c r="V2" s="114">
        <f>Содержание!R3</f>
        <v>1.03</v>
      </c>
      <c r="W2" s="114">
        <f>Содержание!S3</f>
        <v>1.1399999999999999</v>
      </c>
      <c r="X2" s="114">
        <f>Содержание!T3</f>
        <v>1.41</v>
      </c>
      <c r="Y2" s="114">
        <f>Содержание!U3</f>
        <v>5</v>
      </c>
      <c r="Z2" s="114">
        <f>Содержание!V3</f>
        <v>1.05</v>
      </c>
      <c r="AA2" s="114">
        <f>Содержание!W3</f>
        <v>1.3</v>
      </c>
      <c r="AB2" s="114"/>
    </row>
    <row r="3" spans="1:28" ht="29.25" customHeight="1">
      <c r="A3" s="142" t="s">
        <v>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7"/>
      <c r="M3" s="7"/>
      <c r="N3" s="7"/>
      <c r="O3" s="7"/>
      <c r="P3" s="7"/>
      <c r="Q3" s="7"/>
      <c r="R3" s="7"/>
      <c r="S3" s="114"/>
      <c r="T3" s="114"/>
      <c r="U3" s="114"/>
      <c r="V3" s="7"/>
      <c r="W3" s="7"/>
      <c r="X3" s="7"/>
      <c r="Y3" s="77"/>
      <c r="AB3" s="77"/>
    </row>
    <row r="4" spans="1:28" ht="31.5">
      <c r="A4" s="56" t="s">
        <v>174</v>
      </c>
      <c r="B4" s="56" t="s">
        <v>176</v>
      </c>
      <c r="C4" s="56" t="s">
        <v>0</v>
      </c>
      <c r="D4" s="56" t="s">
        <v>177</v>
      </c>
      <c r="E4" s="56" t="s">
        <v>178</v>
      </c>
      <c r="F4" s="56" t="s">
        <v>179</v>
      </c>
      <c r="G4" s="56" t="s">
        <v>180</v>
      </c>
      <c r="H4" s="56" t="s">
        <v>181</v>
      </c>
      <c r="I4" s="56" t="s">
        <v>61</v>
      </c>
      <c r="J4" s="56" t="s">
        <v>466</v>
      </c>
      <c r="K4" s="56" t="s">
        <v>183</v>
      </c>
      <c r="L4" s="15">
        <f>IF(K4&gt;1,1,0)</f>
        <v>1</v>
      </c>
      <c r="M4" s="15" t="str">
        <f>IF(L4=1,K4,0)</f>
        <v>ОПТ 2</v>
      </c>
      <c r="N4" s="15" t="str">
        <f>IFERROR(SUM(M4*1)," ")</f>
        <v xml:space="preserve"> </v>
      </c>
      <c r="O4" s="7" t="str">
        <f>IF(N4=0," ",N4)</f>
        <v xml:space="preserve"> </v>
      </c>
      <c r="P4" s="56" t="s">
        <v>63</v>
      </c>
      <c r="Q4" s="56" t="s">
        <v>62</v>
      </c>
      <c r="R4" s="56" t="s">
        <v>523</v>
      </c>
      <c r="S4" s="115" t="s">
        <v>63</v>
      </c>
      <c r="T4" s="115" t="s">
        <v>62</v>
      </c>
      <c r="U4" s="115" t="s">
        <v>523</v>
      </c>
      <c r="V4" s="7"/>
      <c r="W4" s="7"/>
      <c r="X4" s="7"/>
      <c r="Y4" s="77"/>
      <c r="AB4" s="77"/>
    </row>
    <row r="5" spans="1:28" ht="30">
      <c r="A5" s="78" t="s">
        <v>184</v>
      </c>
      <c r="B5" s="79" t="s">
        <v>185</v>
      </c>
      <c r="C5" s="160"/>
      <c r="D5" s="78" t="s">
        <v>5</v>
      </c>
      <c r="E5" s="80" t="s">
        <v>186</v>
      </c>
      <c r="F5" s="78">
        <v>350</v>
      </c>
      <c r="G5" s="78" t="s">
        <v>41</v>
      </c>
      <c r="H5" s="78" t="s">
        <v>187</v>
      </c>
      <c r="I5" s="32">
        <f t="shared" ref="I5:I11" si="0">K5*1.35</f>
        <v>606.15000000000009</v>
      </c>
      <c r="J5" s="33">
        <f t="shared" ref="J5:J11" si="1">K5*1.1</f>
        <v>493.90000000000003</v>
      </c>
      <c r="K5" s="34">
        <v>449</v>
      </c>
      <c r="L5" s="15">
        <f t="shared" ref="L5:L34" si="2">IF(K5&gt;1,1,0)</f>
        <v>1</v>
      </c>
      <c r="M5" s="15">
        <f t="shared" ref="M5:M34" si="3">IF(L5=1,K5,0)</f>
        <v>449</v>
      </c>
      <c r="N5" s="15">
        <f t="shared" ref="N5:N34" si="4">IFERROR(SUM(M5*1)," ")</f>
        <v>449</v>
      </c>
      <c r="O5" s="7">
        <f t="shared" ref="O5:O34" si="5">IF(N5=0," ",N5)</f>
        <v>449</v>
      </c>
      <c r="P5" s="112">
        <f>IFERROR(SUM($O5*$V$2)," ")</f>
        <v>462.47</v>
      </c>
      <c r="Q5" s="112">
        <f>IFERROR(SUM($O5*$W$2)," ")</f>
        <v>511.85999999999996</v>
      </c>
      <c r="R5" s="112">
        <f>IFERROR(SUM($O5*$X$2)," ")</f>
        <v>633.08999999999992</v>
      </c>
      <c r="S5" s="116">
        <f>IFERROR(SUM($O5-$O5/100*$Y$2)," ")</f>
        <v>426.55</v>
      </c>
      <c r="T5" s="116">
        <f>IFERROR(SUM($O5*$Z$2)," ")</f>
        <v>471.45000000000005</v>
      </c>
      <c r="U5" s="116">
        <f>IFERROR(SUM($O5*$AA$2)," ")</f>
        <v>583.70000000000005</v>
      </c>
      <c r="V5" s="7"/>
      <c r="W5" s="7"/>
      <c r="X5" s="7"/>
      <c r="Y5" s="77"/>
      <c r="AB5" s="77"/>
    </row>
    <row r="6" spans="1:28" ht="30">
      <c r="A6" s="78" t="s">
        <v>188</v>
      </c>
      <c r="B6" s="79" t="s">
        <v>189</v>
      </c>
      <c r="C6" s="161"/>
      <c r="D6" s="78" t="s">
        <v>5</v>
      </c>
      <c r="E6" s="78" t="s">
        <v>190</v>
      </c>
      <c r="F6" s="78">
        <v>500</v>
      </c>
      <c r="G6" s="78" t="s">
        <v>11</v>
      </c>
      <c r="H6" s="78" t="s">
        <v>191</v>
      </c>
      <c r="I6" s="32">
        <f t="shared" si="0"/>
        <v>743.85</v>
      </c>
      <c r="J6" s="33">
        <f t="shared" si="1"/>
        <v>606.1</v>
      </c>
      <c r="K6" s="34">
        <v>551</v>
      </c>
      <c r="L6" s="15">
        <f t="shared" si="2"/>
        <v>1</v>
      </c>
      <c r="M6" s="15">
        <f t="shared" si="3"/>
        <v>551</v>
      </c>
      <c r="N6" s="15">
        <f t="shared" si="4"/>
        <v>551</v>
      </c>
      <c r="O6" s="7">
        <f t="shared" si="5"/>
        <v>551</v>
      </c>
      <c r="P6" s="112">
        <f t="shared" ref="P6:P34" si="6">IFERROR(SUM($O6*$V$2)," ")</f>
        <v>567.53</v>
      </c>
      <c r="Q6" s="112">
        <f t="shared" ref="Q6:Q34" si="7">IFERROR(SUM($O6*$W$2)," ")</f>
        <v>628.14</v>
      </c>
      <c r="R6" s="112">
        <f t="shared" ref="R6:R34" si="8">IFERROR(SUM($O6*$X$2)," ")</f>
        <v>776.91</v>
      </c>
      <c r="S6" s="116">
        <f t="shared" ref="S6:S34" si="9">IFERROR(SUM($O6-$O6/100*$Y$2)," ")</f>
        <v>523.45000000000005</v>
      </c>
      <c r="T6" s="116">
        <f t="shared" ref="T6:T34" si="10">IFERROR(SUM($O6*$Z$2)," ")</f>
        <v>578.55000000000007</v>
      </c>
      <c r="U6" s="116">
        <f t="shared" ref="U6:U34" si="11">IFERROR(SUM($O6*$AA$2)," ")</f>
        <v>716.30000000000007</v>
      </c>
      <c r="Y6" s="77"/>
      <c r="AB6" s="77"/>
    </row>
    <row r="7" spans="1:28" ht="30">
      <c r="A7" s="78" t="s">
        <v>192</v>
      </c>
      <c r="B7" s="79" t="s">
        <v>193</v>
      </c>
      <c r="C7" s="161"/>
      <c r="D7" s="78" t="s">
        <v>5</v>
      </c>
      <c r="E7" s="78" t="s">
        <v>194</v>
      </c>
      <c r="F7" s="78">
        <v>700</v>
      </c>
      <c r="G7" s="78" t="s">
        <v>3</v>
      </c>
      <c r="H7" s="78" t="s">
        <v>195</v>
      </c>
      <c r="I7" s="32">
        <f t="shared" si="0"/>
        <v>1115.1000000000001</v>
      </c>
      <c r="J7" s="33">
        <f t="shared" si="1"/>
        <v>908.6</v>
      </c>
      <c r="K7" s="34">
        <v>826</v>
      </c>
      <c r="L7" s="15">
        <f t="shared" si="2"/>
        <v>1</v>
      </c>
      <c r="M7" s="15">
        <f t="shared" si="3"/>
        <v>826</v>
      </c>
      <c r="N7" s="15">
        <f t="shared" si="4"/>
        <v>826</v>
      </c>
      <c r="O7" s="7">
        <f t="shared" si="5"/>
        <v>826</v>
      </c>
      <c r="P7" s="112">
        <f t="shared" si="6"/>
        <v>850.78</v>
      </c>
      <c r="Q7" s="112">
        <f t="shared" si="7"/>
        <v>941.63999999999987</v>
      </c>
      <c r="R7" s="112">
        <f t="shared" si="8"/>
        <v>1164.6599999999999</v>
      </c>
      <c r="S7" s="116">
        <f t="shared" si="9"/>
        <v>784.7</v>
      </c>
      <c r="T7" s="116">
        <f t="shared" si="10"/>
        <v>867.30000000000007</v>
      </c>
      <c r="U7" s="116">
        <f t="shared" si="11"/>
        <v>1073.8</v>
      </c>
      <c r="Y7" s="77" t="s">
        <v>196</v>
      </c>
      <c r="AB7" s="77" t="s">
        <v>196</v>
      </c>
    </row>
    <row r="8" spans="1:28" ht="30">
      <c r="A8" s="78" t="s">
        <v>197</v>
      </c>
      <c r="B8" s="79" t="s">
        <v>198</v>
      </c>
      <c r="C8" s="161"/>
      <c r="D8" s="78" t="s">
        <v>5</v>
      </c>
      <c r="E8" s="78" t="s">
        <v>199</v>
      </c>
      <c r="F8" s="78">
        <v>800</v>
      </c>
      <c r="G8" s="78" t="s">
        <v>40</v>
      </c>
      <c r="H8" s="78" t="s">
        <v>200</v>
      </c>
      <c r="I8" s="32">
        <f t="shared" si="0"/>
        <v>1323</v>
      </c>
      <c r="J8" s="33">
        <f t="shared" si="1"/>
        <v>1078</v>
      </c>
      <c r="K8" s="34">
        <v>980</v>
      </c>
      <c r="L8" s="15">
        <f t="shared" si="2"/>
        <v>1</v>
      </c>
      <c r="M8" s="15">
        <f t="shared" si="3"/>
        <v>980</v>
      </c>
      <c r="N8" s="15">
        <f t="shared" si="4"/>
        <v>980</v>
      </c>
      <c r="O8" s="7">
        <f t="shared" si="5"/>
        <v>980</v>
      </c>
      <c r="P8" s="112">
        <f t="shared" si="6"/>
        <v>1009.4</v>
      </c>
      <c r="Q8" s="112">
        <f t="shared" si="7"/>
        <v>1117.1999999999998</v>
      </c>
      <c r="R8" s="112">
        <f t="shared" si="8"/>
        <v>1381.8</v>
      </c>
      <c r="S8" s="116">
        <f t="shared" si="9"/>
        <v>931</v>
      </c>
      <c r="T8" s="116">
        <f t="shared" si="10"/>
        <v>1029</v>
      </c>
      <c r="U8" s="116">
        <f t="shared" si="11"/>
        <v>1274</v>
      </c>
      <c r="Y8" s="77" t="s">
        <v>196</v>
      </c>
      <c r="AB8" s="77" t="s">
        <v>196</v>
      </c>
    </row>
    <row r="9" spans="1:28" ht="45">
      <c r="A9" s="78" t="s">
        <v>201</v>
      </c>
      <c r="B9" s="79" t="s">
        <v>202</v>
      </c>
      <c r="C9" s="161"/>
      <c r="D9" s="78" t="s">
        <v>5</v>
      </c>
      <c r="E9" s="78" t="s">
        <v>190</v>
      </c>
      <c r="F9" s="78">
        <v>500</v>
      </c>
      <c r="G9" s="78" t="s">
        <v>11</v>
      </c>
      <c r="H9" s="78" t="s">
        <v>191</v>
      </c>
      <c r="I9" s="32">
        <f t="shared" si="0"/>
        <v>850.5</v>
      </c>
      <c r="J9" s="33">
        <f t="shared" si="1"/>
        <v>693</v>
      </c>
      <c r="K9" s="34">
        <v>630</v>
      </c>
      <c r="L9" s="15">
        <f t="shared" si="2"/>
        <v>1</v>
      </c>
      <c r="M9" s="15">
        <f t="shared" si="3"/>
        <v>630</v>
      </c>
      <c r="N9" s="15">
        <f t="shared" si="4"/>
        <v>630</v>
      </c>
      <c r="O9" s="7">
        <f t="shared" si="5"/>
        <v>630</v>
      </c>
      <c r="P9" s="112">
        <f t="shared" si="6"/>
        <v>648.9</v>
      </c>
      <c r="Q9" s="112">
        <f t="shared" si="7"/>
        <v>718.19999999999993</v>
      </c>
      <c r="R9" s="112">
        <f t="shared" si="8"/>
        <v>888.3</v>
      </c>
      <c r="S9" s="116">
        <f t="shared" si="9"/>
        <v>598.5</v>
      </c>
      <c r="T9" s="116">
        <f t="shared" si="10"/>
        <v>661.5</v>
      </c>
      <c r="U9" s="116">
        <f t="shared" si="11"/>
        <v>819</v>
      </c>
      <c r="Y9" s="77"/>
      <c r="AB9" s="77"/>
    </row>
    <row r="10" spans="1:28" ht="45">
      <c r="A10" s="78" t="s">
        <v>203</v>
      </c>
      <c r="B10" s="79" t="s">
        <v>204</v>
      </c>
      <c r="C10" s="162"/>
      <c r="D10" s="78" t="s">
        <v>5</v>
      </c>
      <c r="E10" s="78" t="s">
        <v>205</v>
      </c>
      <c r="F10" s="78">
        <v>770</v>
      </c>
      <c r="G10" s="78" t="s">
        <v>3</v>
      </c>
      <c r="H10" s="78" t="s">
        <v>195</v>
      </c>
      <c r="I10" s="32">
        <f t="shared" si="0"/>
        <v>1115.1000000000001</v>
      </c>
      <c r="J10" s="33">
        <f t="shared" si="1"/>
        <v>908.6</v>
      </c>
      <c r="K10" s="34">
        <v>826</v>
      </c>
      <c r="L10" s="15">
        <f t="shared" si="2"/>
        <v>1</v>
      </c>
      <c r="M10" s="15">
        <f t="shared" si="3"/>
        <v>826</v>
      </c>
      <c r="N10" s="15">
        <f t="shared" si="4"/>
        <v>826</v>
      </c>
      <c r="O10" s="7">
        <f t="shared" si="5"/>
        <v>826</v>
      </c>
      <c r="P10" s="112">
        <f t="shared" si="6"/>
        <v>850.78</v>
      </c>
      <c r="Q10" s="112">
        <f t="shared" si="7"/>
        <v>941.63999999999987</v>
      </c>
      <c r="R10" s="112">
        <f t="shared" si="8"/>
        <v>1164.6599999999999</v>
      </c>
      <c r="S10" s="116">
        <f t="shared" si="9"/>
        <v>784.7</v>
      </c>
      <c r="T10" s="116">
        <f t="shared" si="10"/>
        <v>867.30000000000007</v>
      </c>
      <c r="U10" s="116">
        <f t="shared" si="11"/>
        <v>1073.8</v>
      </c>
      <c r="Y10" s="77"/>
      <c r="AB10" s="77"/>
    </row>
    <row r="11" spans="1:28" ht="121.5" customHeight="1">
      <c r="A11" s="78" t="s">
        <v>206</v>
      </c>
      <c r="B11" s="79" t="s">
        <v>207</v>
      </c>
      <c r="C11" s="79"/>
      <c r="D11" s="78" t="s">
        <v>5</v>
      </c>
      <c r="E11" s="78" t="s">
        <v>208</v>
      </c>
      <c r="F11" s="78">
        <v>800</v>
      </c>
      <c r="G11" s="78" t="s">
        <v>40</v>
      </c>
      <c r="H11" s="78" t="s">
        <v>200</v>
      </c>
      <c r="I11" s="32">
        <f t="shared" si="0"/>
        <v>1732.0500000000002</v>
      </c>
      <c r="J11" s="33">
        <f t="shared" si="1"/>
        <v>1411.3000000000002</v>
      </c>
      <c r="K11" s="34">
        <v>1283</v>
      </c>
      <c r="L11" s="15">
        <f t="shared" si="2"/>
        <v>1</v>
      </c>
      <c r="M11" s="15">
        <f t="shared" si="3"/>
        <v>1283</v>
      </c>
      <c r="N11" s="15">
        <f t="shared" si="4"/>
        <v>1283</v>
      </c>
      <c r="O11" s="7">
        <f t="shared" si="5"/>
        <v>1283</v>
      </c>
      <c r="P11" s="112">
        <f t="shared" si="6"/>
        <v>1321.49</v>
      </c>
      <c r="Q11" s="112">
        <f t="shared" si="7"/>
        <v>1462.62</v>
      </c>
      <c r="R11" s="112">
        <f t="shared" si="8"/>
        <v>1809.03</v>
      </c>
      <c r="S11" s="116">
        <f t="shared" si="9"/>
        <v>1218.8499999999999</v>
      </c>
      <c r="T11" s="116">
        <f t="shared" si="10"/>
        <v>1347.15</v>
      </c>
      <c r="U11" s="116">
        <f t="shared" si="11"/>
        <v>1667.9</v>
      </c>
      <c r="Y11" s="77"/>
      <c r="AB11" s="77"/>
    </row>
    <row r="12" spans="1:28" ht="29.25" customHeight="1">
      <c r="A12" s="142" t="s">
        <v>211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5">
        <f t="shared" si="2"/>
        <v>0</v>
      </c>
      <c r="M12" s="15">
        <f t="shared" si="3"/>
        <v>0</v>
      </c>
      <c r="N12" s="15">
        <f t="shared" si="4"/>
        <v>0</v>
      </c>
      <c r="O12" s="7" t="str">
        <f t="shared" si="5"/>
        <v xml:space="preserve"> </v>
      </c>
      <c r="P12" s="112" t="str">
        <f t="shared" si="6"/>
        <v xml:space="preserve"> </v>
      </c>
      <c r="Q12" s="112" t="str">
        <f t="shared" si="7"/>
        <v xml:space="preserve"> </v>
      </c>
      <c r="R12" s="112" t="str">
        <f t="shared" si="8"/>
        <v xml:space="preserve"> </v>
      </c>
      <c r="S12" s="116" t="str">
        <f t="shared" si="9"/>
        <v xml:space="preserve"> </v>
      </c>
      <c r="T12" s="116" t="str">
        <f t="shared" si="10"/>
        <v xml:space="preserve"> </v>
      </c>
      <c r="U12" s="116" t="str">
        <f t="shared" si="11"/>
        <v xml:space="preserve"> </v>
      </c>
      <c r="Y12" s="77"/>
      <c r="AB12" s="77"/>
    </row>
    <row r="13" spans="1:28" ht="31.5">
      <c r="A13" s="56" t="s">
        <v>174</v>
      </c>
      <c r="B13" s="56" t="s">
        <v>176</v>
      </c>
      <c r="C13" s="56" t="s">
        <v>0</v>
      </c>
      <c r="D13" s="56" t="s">
        <v>177</v>
      </c>
      <c r="E13" s="56" t="s">
        <v>178</v>
      </c>
      <c r="F13" s="56" t="s">
        <v>179</v>
      </c>
      <c r="G13" s="56" t="s">
        <v>180</v>
      </c>
      <c r="H13" s="56" t="s">
        <v>181</v>
      </c>
      <c r="I13" s="56" t="s">
        <v>61</v>
      </c>
      <c r="J13" s="56" t="s">
        <v>182</v>
      </c>
      <c r="K13" s="56" t="s">
        <v>183</v>
      </c>
      <c r="L13" s="15">
        <f t="shared" si="2"/>
        <v>1</v>
      </c>
      <c r="M13" s="15" t="str">
        <f t="shared" si="3"/>
        <v>ОПТ 2</v>
      </c>
      <c r="N13" s="15" t="str">
        <f t="shared" si="4"/>
        <v xml:space="preserve"> </v>
      </c>
      <c r="O13" s="7" t="str">
        <f t="shared" si="5"/>
        <v xml:space="preserve"> </v>
      </c>
      <c r="P13" s="112" t="str">
        <f t="shared" si="6"/>
        <v xml:space="preserve"> </v>
      </c>
      <c r="Q13" s="112" t="str">
        <f t="shared" si="7"/>
        <v xml:space="preserve"> </v>
      </c>
      <c r="R13" s="112" t="str">
        <f t="shared" si="8"/>
        <v xml:space="preserve"> </v>
      </c>
      <c r="S13" s="116" t="str">
        <f t="shared" si="9"/>
        <v xml:space="preserve"> </v>
      </c>
      <c r="T13" s="116" t="str">
        <f t="shared" si="10"/>
        <v xml:space="preserve"> </v>
      </c>
      <c r="U13" s="116" t="str">
        <f t="shared" si="11"/>
        <v xml:space="preserve"> </v>
      </c>
      <c r="Y13" s="77"/>
      <c r="AB13" s="77"/>
    </row>
    <row r="14" spans="1:28" ht="73.5" customHeight="1">
      <c r="A14" s="81" t="s">
        <v>212</v>
      </c>
      <c r="B14" s="82" t="s">
        <v>213</v>
      </c>
      <c r="C14" s="82"/>
      <c r="D14" s="81" t="s">
        <v>5</v>
      </c>
      <c r="E14" s="81" t="s">
        <v>214</v>
      </c>
      <c r="F14" s="83"/>
      <c r="G14" s="81" t="s">
        <v>40</v>
      </c>
      <c r="H14" s="81" t="s">
        <v>200</v>
      </c>
      <c r="I14" s="32">
        <f t="shared" ref="I14:I16" si="12">K14*1.35</f>
        <v>1680.75</v>
      </c>
      <c r="J14" s="33">
        <f t="shared" ref="J14:J16" si="13">K14*1.1</f>
        <v>1369.5</v>
      </c>
      <c r="K14" s="34">
        <v>1245</v>
      </c>
      <c r="L14" s="15">
        <f t="shared" si="2"/>
        <v>1</v>
      </c>
      <c r="M14" s="15">
        <f t="shared" si="3"/>
        <v>1245</v>
      </c>
      <c r="N14" s="15">
        <f t="shared" si="4"/>
        <v>1245</v>
      </c>
      <c r="O14" s="7">
        <f t="shared" si="5"/>
        <v>1245</v>
      </c>
      <c r="P14" s="112">
        <f t="shared" si="6"/>
        <v>1282.3500000000001</v>
      </c>
      <c r="Q14" s="112">
        <f t="shared" si="7"/>
        <v>1419.3</v>
      </c>
      <c r="R14" s="112">
        <f t="shared" si="8"/>
        <v>1755.4499999999998</v>
      </c>
      <c r="S14" s="116">
        <f t="shared" si="9"/>
        <v>1182.75</v>
      </c>
      <c r="T14" s="116">
        <f t="shared" si="10"/>
        <v>1307.25</v>
      </c>
      <c r="U14" s="116">
        <f t="shared" si="11"/>
        <v>1618.5</v>
      </c>
      <c r="Y14" s="77"/>
      <c r="AB14" s="77"/>
    </row>
    <row r="15" spans="1:28" ht="87" customHeight="1">
      <c r="A15" s="81" t="s">
        <v>215</v>
      </c>
      <c r="B15" s="82" t="s">
        <v>216</v>
      </c>
      <c r="C15" s="82"/>
      <c r="D15" s="81" t="s">
        <v>5</v>
      </c>
      <c r="E15" s="81" t="s">
        <v>217</v>
      </c>
      <c r="F15" s="84"/>
      <c r="G15" s="81" t="s">
        <v>3</v>
      </c>
      <c r="H15" s="81" t="s">
        <v>195</v>
      </c>
      <c r="I15" s="32">
        <f>K15*1.35</f>
        <v>1038.1500000000001</v>
      </c>
      <c r="J15" s="33">
        <f>K15*1.1</f>
        <v>845.90000000000009</v>
      </c>
      <c r="K15" s="34">
        <v>769</v>
      </c>
      <c r="L15" s="15">
        <f t="shared" si="2"/>
        <v>1</v>
      </c>
      <c r="M15" s="15">
        <f t="shared" si="3"/>
        <v>769</v>
      </c>
      <c r="N15" s="15">
        <f t="shared" si="4"/>
        <v>769</v>
      </c>
      <c r="O15" s="7">
        <f t="shared" si="5"/>
        <v>769</v>
      </c>
      <c r="P15" s="112">
        <f t="shared" si="6"/>
        <v>792.07</v>
      </c>
      <c r="Q15" s="112">
        <f t="shared" si="7"/>
        <v>876.66</v>
      </c>
      <c r="R15" s="112">
        <f t="shared" si="8"/>
        <v>1084.29</v>
      </c>
      <c r="S15" s="116">
        <f t="shared" si="9"/>
        <v>730.55</v>
      </c>
      <c r="T15" s="116">
        <f t="shared" si="10"/>
        <v>807.45</v>
      </c>
      <c r="U15" s="116">
        <f t="shared" si="11"/>
        <v>999.7</v>
      </c>
      <c r="Y15" s="77"/>
      <c r="AB15" s="77"/>
    </row>
    <row r="16" spans="1:28" ht="75" customHeight="1">
      <c r="A16" s="81" t="s">
        <v>218</v>
      </c>
      <c r="B16" s="82" t="s">
        <v>219</v>
      </c>
      <c r="C16" s="82"/>
      <c r="D16" s="81" t="s">
        <v>5</v>
      </c>
      <c r="E16" s="81" t="s">
        <v>220</v>
      </c>
      <c r="F16" s="84">
        <v>800</v>
      </c>
      <c r="G16" s="81" t="s">
        <v>221</v>
      </c>
      <c r="H16" s="81" t="s">
        <v>222</v>
      </c>
      <c r="I16" s="32">
        <f t="shared" si="12"/>
        <v>2092.5</v>
      </c>
      <c r="J16" s="33">
        <f t="shared" si="13"/>
        <v>1705.0000000000002</v>
      </c>
      <c r="K16" s="34">
        <v>1550</v>
      </c>
      <c r="L16" s="15">
        <f t="shared" si="2"/>
        <v>1</v>
      </c>
      <c r="M16" s="15">
        <f t="shared" si="3"/>
        <v>1550</v>
      </c>
      <c r="N16" s="15">
        <f t="shared" si="4"/>
        <v>1550</v>
      </c>
      <c r="O16" s="7">
        <f t="shared" si="5"/>
        <v>1550</v>
      </c>
      <c r="P16" s="112">
        <f t="shared" si="6"/>
        <v>1596.5</v>
      </c>
      <c r="Q16" s="112">
        <f t="shared" si="7"/>
        <v>1766.9999999999998</v>
      </c>
      <c r="R16" s="112">
        <f t="shared" si="8"/>
        <v>2185.5</v>
      </c>
      <c r="S16" s="116">
        <f t="shared" si="9"/>
        <v>1472.5</v>
      </c>
      <c r="T16" s="116">
        <f t="shared" si="10"/>
        <v>1627.5</v>
      </c>
      <c r="U16" s="116">
        <f t="shared" si="11"/>
        <v>2015</v>
      </c>
      <c r="Y16" s="77"/>
      <c r="AB16" s="77"/>
    </row>
    <row r="17" spans="1:28" ht="29.25" customHeight="1">
      <c r="A17" s="141" t="s">
        <v>223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5">
        <f t="shared" si="2"/>
        <v>0</v>
      </c>
      <c r="M17" s="15">
        <f t="shared" si="3"/>
        <v>0</v>
      </c>
      <c r="N17" s="15">
        <f t="shared" si="4"/>
        <v>0</v>
      </c>
      <c r="O17" s="7" t="str">
        <f t="shared" si="5"/>
        <v xml:space="preserve"> </v>
      </c>
      <c r="P17" s="112" t="str">
        <f t="shared" si="6"/>
        <v xml:space="preserve"> </v>
      </c>
      <c r="Q17" s="112" t="str">
        <f t="shared" si="7"/>
        <v xml:space="preserve"> </v>
      </c>
      <c r="R17" s="112" t="str">
        <f t="shared" si="8"/>
        <v xml:space="preserve"> </v>
      </c>
      <c r="S17" s="116" t="str">
        <f t="shared" si="9"/>
        <v xml:space="preserve"> </v>
      </c>
      <c r="T17" s="116" t="str">
        <f t="shared" si="10"/>
        <v xml:space="preserve"> </v>
      </c>
      <c r="U17" s="116" t="str">
        <f t="shared" si="11"/>
        <v xml:space="preserve"> </v>
      </c>
      <c r="Y17" s="77"/>
      <c r="AB17" s="77"/>
    </row>
    <row r="18" spans="1:28" ht="29.25" customHeight="1">
      <c r="A18" s="142" t="s">
        <v>5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5">
        <f t="shared" si="2"/>
        <v>0</v>
      </c>
      <c r="M18" s="15">
        <f t="shared" si="3"/>
        <v>0</v>
      </c>
      <c r="N18" s="15">
        <f t="shared" si="4"/>
        <v>0</v>
      </c>
      <c r="O18" s="7" t="str">
        <f t="shared" si="5"/>
        <v xml:space="preserve"> </v>
      </c>
      <c r="P18" s="112" t="str">
        <f t="shared" si="6"/>
        <v xml:space="preserve"> </v>
      </c>
      <c r="Q18" s="112" t="str">
        <f t="shared" si="7"/>
        <v xml:space="preserve"> </v>
      </c>
      <c r="R18" s="112" t="str">
        <f t="shared" si="8"/>
        <v xml:space="preserve"> </v>
      </c>
      <c r="S18" s="116" t="str">
        <f t="shared" si="9"/>
        <v xml:space="preserve"> </v>
      </c>
      <c r="T18" s="116" t="str">
        <f t="shared" si="10"/>
        <v xml:space="preserve"> </v>
      </c>
      <c r="U18" s="116" t="str">
        <f t="shared" si="11"/>
        <v xml:space="preserve"> </v>
      </c>
      <c r="Y18" s="77"/>
      <c r="AB18" s="77"/>
    </row>
    <row r="19" spans="1:28" ht="31.5">
      <c r="A19" s="56" t="s">
        <v>174</v>
      </c>
      <c r="B19" s="56" t="s">
        <v>176</v>
      </c>
      <c r="C19" s="56" t="s">
        <v>0</v>
      </c>
      <c r="D19" s="56" t="s">
        <v>177</v>
      </c>
      <c r="E19" s="56" t="s">
        <v>178</v>
      </c>
      <c r="F19" s="56" t="s">
        <v>179</v>
      </c>
      <c r="G19" s="56" t="s">
        <v>180</v>
      </c>
      <c r="H19" s="56" t="s">
        <v>181</v>
      </c>
      <c r="I19" s="56" t="s">
        <v>61</v>
      </c>
      <c r="J19" s="56" t="s">
        <v>182</v>
      </c>
      <c r="K19" s="56" t="s">
        <v>183</v>
      </c>
      <c r="L19" s="15">
        <f t="shared" si="2"/>
        <v>1</v>
      </c>
      <c r="M19" s="15" t="str">
        <f t="shared" si="3"/>
        <v>ОПТ 2</v>
      </c>
      <c r="N19" s="15" t="str">
        <f t="shared" si="4"/>
        <v xml:space="preserve"> </v>
      </c>
      <c r="O19" s="7" t="str">
        <f t="shared" si="5"/>
        <v xml:space="preserve"> </v>
      </c>
      <c r="P19" s="112" t="str">
        <f t="shared" si="6"/>
        <v xml:space="preserve"> </v>
      </c>
      <c r="Q19" s="112" t="str">
        <f t="shared" si="7"/>
        <v xml:space="preserve"> </v>
      </c>
      <c r="R19" s="112" t="str">
        <f t="shared" si="8"/>
        <v xml:space="preserve"> </v>
      </c>
      <c r="S19" s="116" t="str">
        <f t="shared" si="9"/>
        <v xml:space="preserve"> </v>
      </c>
      <c r="T19" s="116" t="str">
        <f t="shared" si="10"/>
        <v xml:space="preserve"> </v>
      </c>
      <c r="U19" s="116" t="str">
        <f t="shared" si="11"/>
        <v xml:space="preserve"> </v>
      </c>
      <c r="Y19" s="77"/>
      <c r="AB19" s="77"/>
    </row>
    <row r="20" spans="1:28" ht="79.5" customHeight="1">
      <c r="A20" s="85" t="s">
        <v>224</v>
      </c>
      <c r="B20" s="86" t="s">
        <v>225</v>
      </c>
      <c r="C20" s="87"/>
      <c r="D20" s="88" t="s">
        <v>5</v>
      </c>
      <c r="E20" s="89"/>
      <c r="F20" s="88"/>
      <c r="G20" s="89" t="s">
        <v>3</v>
      </c>
      <c r="H20" s="89" t="s">
        <v>226</v>
      </c>
      <c r="I20" s="32">
        <f>K20*1.35</f>
        <v>1822.5000000000002</v>
      </c>
      <c r="J20" s="33">
        <f>K20*1.1</f>
        <v>1485.0000000000002</v>
      </c>
      <c r="K20" s="34">
        <v>1350</v>
      </c>
      <c r="L20" s="15">
        <f t="shared" si="2"/>
        <v>1</v>
      </c>
      <c r="M20" s="15">
        <f t="shared" si="3"/>
        <v>1350</v>
      </c>
      <c r="N20" s="15">
        <f t="shared" si="4"/>
        <v>1350</v>
      </c>
      <c r="O20" s="7">
        <f t="shared" si="5"/>
        <v>1350</v>
      </c>
      <c r="P20" s="112">
        <f t="shared" si="6"/>
        <v>1390.5</v>
      </c>
      <c r="Q20" s="112">
        <f t="shared" si="7"/>
        <v>1538.9999999999998</v>
      </c>
      <c r="R20" s="112">
        <f t="shared" si="8"/>
        <v>1903.5</v>
      </c>
      <c r="S20" s="116">
        <f t="shared" si="9"/>
        <v>1282.5</v>
      </c>
      <c r="T20" s="116">
        <f t="shared" si="10"/>
        <v>1417.5</v>
      </c>
      <c r="U20" s="116">
        <f t="shared" si="11"/>
        <v>1755</v>
      </c>
      <c r="Y20" s="77"/>
      <c r="AB20" s="77"/>
    </row>
    <row r="21" spans="1:28" ht="29.25" customHeight="1">
      <c r="A21" s="141" t="s">
        <v>227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5">
        <f t="shared" si="2"/>
        <v>0</v>
      </c>
      <c r="M21" s="15">
        <f t="shared" si="3"/>
        <v>0</v>
      </c>
      <c r="N21" s="15">
        <f t="shared" si="4"/>
        <v>0</v>
      </c>
      <c r="O21" s="7" t="str">
        <f t="shared" si="5"/>
        <v xml:space="preserve"> </v>
      </c>
      <c r="P21" s="112" t="str">
        <f t="shared" si="6"/>
        <v xml:space="preserve"> </v>
      </c>
      <c r="Q21" s="112" t="str">
        <f t="shared" si="7"/>
        <v xml:space="preserve"> </v>
      </c>
      <c r="R21" s="112" t="str">
        <f t="shared" si="8"/>
        <v xml:space="preserve"> </v>
      </c>
      <c r="S21" s="116" t="str">
        <f t="shared" si="9"/>
        <v xml:space="preserve"> </v>
      </c>
      <c r="T21" s="116" t="str">
        <f t="shared" si="10"/>
        <v xml:space="preserve"> </v>
      </c>
      <c r="U21" s="116" t="str">
        <f t="shared" si="11"/>
        <v xml:space="preserve"> </v>
      </c>
      <c r="Y21" s="77"/>
      <c r="AB21" s="77"/>
    </row>
    <row r="22" spans="1:28" ht="29.25" customHeight="1">
      <c r="A22" s="142" t="s">
        <v>5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5">
        <f t="shared" si="2"/>
        <v>0</v>
      </c>
      <c r="M22" s="15">
        <f t="shared" si="3"/>
        <v>0</v>
      </c>
      <c r="N22" s="15">
        <f t="shared" si="4"/>
        <v>0</v>
      </c>
      <c r="O22" s="7" t="str">
        <f t="shared" si="5"/>
        <v xml:space="preserve"> </v>
      </c>
      <c r="P22" s="112" t="str">
        <f t="shared" si="6"/>
        <v xml:space="preserve"> </v>
      </c>
      <c r="Q22" s="112" t="str">
        <f t="shared" si="7"/>
        <v xml:space="preserve"> </v>
      </c>
      <c r="R22" s="112" t="str">
        <f t="shared" si="8"/>
        <v xml:space="preserve"> </v>
      </c>
      <c r="S22" s="116" t="str">
        <f t="shared" si="9"/>
        <v xml:space="preserve"> </v>
      </c>
      <c r="T22" s="116" t="str">
        <f t="shared" si="10"/>
        <v xml:space="preserve"> </v>
      </c>
      <c r="U22" s="116" t="str">
        <f t="shared" si="11"/>
        <v xml:space="preserve"> </v>
      </c>
      <c r="Y22" s="77"/>
      <c r="AB22" s="77"/>
    </row>
    <row r="23" spans="1:28" ht="31.5">
      <c r="A23" s="56" t="s">
        <v>174</v>
      </c>
      <c r="B23" s="56" t="s">
        <v>176</v>
      </c>
      <c r="C23" s="56" t="s">
        <v>0</v>
      </c>
      <c r="D23" s="56" t="s">
        <v>177</v>
      </c>
      <c r="E23" s="56" t="s">
        <v>178</v>
      </c>
      <c r="F23" s="56" t="s">
        <v>179</v>
      </c>
      <c r="G23" s="56" t="s">
        <v>180</v>
      </c>
      <c r="H23" s="56" t="s">
        <v>181</v>
      </c>
      <c r="I23" s="56" t="s">
        <v>61</v>
      </c>
      <c r="J23" s="56" t="s">
        <v>182</v>
      </c>
      <c r="K23" s="56" t="s">
        <v>183</v>
      </c>
      <c r="L23" s="15">
        <f t="shared" si="2"/>
        <v>1</v>
      </c>
      <c r="M23" s="15" t="str">
        <f t="shared" si="3"/>
        <v>ОПТ 2</v>
      </c>
      <c r="N23" s="15" t="str">
        <f t="shared" si="4"/>
        <v xml:space="preserve"> </v>
      </c>
      <c r="O23" s="7" t="str">
        <f t="shared" si="5"/>
        <v xml:space="preserve"> </v>
      </c>
      <c r="P23" s="112" t="str">
        <f t="shared" si="6"/>
        <v xml:space="preserve"> </v>
      </c>
      <c r="Q23" s="112" t="str">
        <f t="shared" si="7"/>
        <v xml:space="preserve"> </v>
      </c>
      <c r="R23" s="112" t="str">
        <f t="shared" si="8"/>
        <v xml:space="preserve"> </v>
      </c>
      <c r="S23" s="116" t="str">
        <f t="shared" si="9"/>
        <v xml:space="preserve"> </v>
      </c>
      <c r="T23" s="116" t="str">
        <f t="shared" si="10"/>
        <v xml:space="preserve"> </v>
      </c>
      <c r="U23" s="116" t="str">
        <f t="shared" si="11"/>
        <v xml:space="preserve"> </v>
      </c>
      <c r="Y23" s="77"/>
      <c r="AB23" s="77"/>
    </row>
    <row r="24" spans="1:28" ht="33.75" customHeight="1">
      <c r="A24" s="26" t="s">
        <v>228</v>
      </c>
      <c r="B24" s="61" t="s">
        <v>229</v>
      </c>
      <c r="C24" s="152"/>
      <c r="D24" s="26" t="s">
        <v>230</v>
      </c>
      <c r="E24" s="90" t="s">
        <v>231</v>
      </c>
      <c r="F24" s="26">
        <v>1250</v>
      </c>
      <c r="G24" s="90" t="s">
        <v>37</v>
      </c>
      <c r="H24" s="90" t="s">
        <v>232</v>
      </c>
      <c r="I24" s="32">
        <f>K24*1.35</f>
        <v>1984.5000000000002</v>
      </c>
      <c r="J24" s="33">
        <f>K24*1.1</f>
        <v>1617.0000000000002</v>
      </c>
      <c r="K24" s="34">
        <v>1470</v>
      </c>
      <c r="L24" s="15">
        <f t="shared" si="2"/>
        <v>1</v>
      </c>
      <c r="M24" s="15">
        <f t="shared" si="3"/>
        <v>1470</v>
      </c>
      <c r="N24" s="15">
        <f t="shared" si="4"/>
        <v>1470</v>
      </c>
      <c r="O24" s="7">
        <f t="shared" si="5"/>
        <v>1470</v>
      </c>
      <c r="P24" s="112">
        <f t="shared" si="6"/>
        <v>1514.1000000000001</v>
      </c>
      <c r="Q24" s="112">
        <f t="shared" si="7"/>
        <v>1675.8</v>
      </c>
      <c r="R24" s="112">
        <f t="shared" si="8"/>
        <v>2072.6999999999998</v>
      </c>
      <c r="S24" s="116">
        <f t="shared" si="9"/>
        <v>1396.5</v>
      </c>
      <c r="T24" s="116">
        <f t="shared" si="10"/>
        <v>1543.5</v>
      </c>
      <c r="U24" s="116">
        <f t="shared" si="11"/>
        <v>1911</v>
      </c>
      <c r="Y24" s="77" t="s">
        <v>196</v>
      </c>
      <c r="AB24" s="77" t="s">
        <v>196</v>
      </c>
    </row>
    <row r="25" spans="1:28" ht="34.5" customHeight="1">
      <c r="A25" s="26" t="s">
        <v>233</v>
      </c>
      <c r="B25" s="61" t="s">
        <v>234</v>
      </c>
      <c r="C25" s="153"/>
      <c r="D25" s="26" t="s">
        <v>230</v>
      </c>
      <c r="E25" s="90" t="s">
        <v>235</v>
      </c>
      <c r="F25" s="26">
        <v>1350</v>
      </c>
      <c r="G25" s="90" t="s">
        <v>3</v>
      </c>
      <c r="H25" s="90" t="s">
        <v>236</v>
      </c>
      <c r="I25" s="32">
        <f>K25*1.35</f>
        <v>2793.15</v>
      </c>
      <c r="J25" s="33">
        <f>K25*1.1</f>
        <v>2275.9</v>
      </c>
      <c r="K25" s="34">
        <v>2069</v>
      </c>
      <c r="L25" s="15">
        <f t="shared" si="2"/>
        <v>1</v>
      </c>
      <c r="M25" s="15">
        <f t="shared" si="3"/>
        <v>2069</v>
      </c>
      <c r="N25" s="15">
        <f t="shared" si="4"/>
        <v>2069</v>
      </c>
      <c r="O25" s="7">
        <f t="shared" si="5"/>
        <v>2069</v>
      </c>
      <c r="P25" s="112">
        <f t="shared" si="6"/>
        <v>2131.0700000000002</v>
      </c>
      <c r="Q25" s="112">
        <f t="shared" si="7"/>
        <v>2358.66</v>
      </c>
      <c r="R25" s="112">
        <f t="shared" si="8"/>
        <v>2917.29</v>
      </c>
      <c r="S25" s="116">
        <f t="shared" si="9"/>
        <v>1965.55</v>
      </c>
      <c r="T25" s="116">
        <f t="shared" si="10"/>
        <v>2172.4500000000003</v>
      </c>
      <c r="U25" s="116">
        <f t="shared" si="11"/>
        <v>2689.7000000000003</v>
      </c>
      <c r="Y25" s="77" t="s">
        <v>196</v>
      </c>
      <c r="AB25" s="77" t="s">
        <v>196</v>
      </c>
    </row>
    <row r="26" spans="1:28" ht="29.25" customHeight="1">
      <c r="A26" s="142" t="s">
        <v>237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5">
        <f t="shared" si="2"/>
        <v>0</v>
      </c>
      <c r="M26" s="15">
        <f t="shared" si="3"/>
        <v>0</v>
      </c>
      <c r="N26" s="15">
        <f t="shared" si="4"/>
        <v>0</v>
      </c>
      <c r="O26" s="7" t="str">
        <f t="shared" si="5"/>
        <v xml:space="preserve"> </v>
      </c>
      <c r="P26" s="112" t="str">
        <f t="shared" si="6"/>
        <v xml:space="preserve"> </v>
      </c>
      <c r="Q26" s="112" t="str">
        <f t="shared" si="7"/>
        <v xml:space="preserve"> </v>
      </c>
      <c r="R26" s="112" t="str">
        <f t="shared" si="8"/>
        <v xml:space="preserve"> </v>
      </c>
      <c r="S26" s="116" t="str">
        <f t="shared" si="9"/>
        <v xml:space="preserve"> </v>
      </c>
      <c r="T26" s="116" t="str">
        <f t="shared" si="10"/>
        <v xml:space="preserve"> </v>
      </c>
      <c r="U26" s="116" t="str">
        <f t="shared" si="11"/>
        <v xml:space="preserve"> </v>
      </c>
      <c r="Y26" s="77"/>
      <c r="AB26" s="77"/>
    </row>
    <row r="27" spans="1:28" ht="31.5">
      <c r="A27" s="56" t="s">
        <v>174</v>
      </c>
      <c r="B27" s="56" t="s">
        <v>176</v>
      </c>
      <c r="C27" s="56" t="s">
        <v>0</v>
      </c>
      <c r="D27" s="56" t="s">
        <v>177</v>
      </c>
      <c r="E27" s="56" t="s">
        <v>178</v>
      </c>
      <c r="F27" s="56" t="s">
        <v>179</v>
      </c>
      <c r="G27" s="56" t="s">
        <v>180</v>
      </c>
      <c r="H27" s="56" t="s">
        <v>181</v>
      </c>
      <c r="I27" s="56" t="s">
        <v>61</v>
      </c>
      <c r="J27" s="56" t="s">
        <v>182</v>
      </c>
      <c r="K27" s="56" t="s">
        <v>183</v>
      </c>
      <c r="L27" s="15">
        <f t="shared" si="2"/>
        <v>1</v>
      </c>
      <c r="M27" s="15" t="str">
        <f t="shared" si="3"/>
        <v>ОПТ 2</v>
      </c>
      <c r="N27" s="15" t="str">
        <f t="shared" si="4"/>
        <v xml:space="preserve"> </v>
      </c>
      <c r="O27" s="7" t="str">
        <f t="shared" si="5"/>
        <v xml:space="preserve"> </v>
      </c>
      <c r="P27" s="112" t="str">
        <f t="shared" si="6"/>
        <v xml:space="preserve"> </v>
      </c>
      <c r="Q27" s="112" t="str">
        <f t="shared" si="7"/>
        <v xml:space="preserve"> </v>
      </c>
      <c r="R27" s="112" t="str">
        <f t="shared" si="8"/>
        <v xml:space="preserve"> </v>
      </c>
      <c r="S27" s="116" t="str">
        <f t="shared" si="9"/>
        <v xml:space="preserve"> </v>
      </c>
      <c r="T27" s="116" t="str">
        <f t="shared" si="10"/>
        <v xml:space="preserve"> </v>
      </c>
      <c r="U27" s="116" t="str">
        <f t="shared" si="11"/>
        <v xml:space="preserve"> </v>
      </c>
      <c r="Y27" s="77"/>
      <c r="AB27" s="77"/>
    </row>
    <row r="28" spans="1:28" s="1" customFormat="1" ht="48.75" customHeight="1">
      <c r="A28" s="26" t="s">
        <v>238</v>
      </c>
      <c r="B28" s="61" t="s">
        <v>239</v>
      </c>
      <c r="C28" s="152"/>
      <c r="D28" s="88" t="s">
        <v>5</v>
      </c>
      <c r="E28" s="90"/>
      <c r="F28" s="88"/>
      <c r="G28" s="89" t="s">
        <v>41</v>
      </c>
      <c r="H28" s="89" t="s">
        <v>240</v>
      </c>
      <c r="I28" s="32">
        <f>K28*1.35</f>
        <v>1417.5</v>
      </c>
      <c r="J28" s="33">
        <f>K28*1.1</f>
        <v>1155</v>
      </c>
      <c r="K28" s="34">
        <v>1050</v>
      </c>
      <c r="L28" s="15">
        <f t="shared" si="2"/>
        <v>1</v>
      </c>
      <c r="M28" s="15">
        <f t="shared" si="3"/>
        <v>1050</v>
      </c>
      <c r="N28" s="15">
        <f t="shared" si="4"/>
        <v>1050</v>
      </c>
      <c r="O28" s="7">
        <f t="shared" si="5"/>
        <v>1050</v>
      </c>
      <c r="P28" s="112">
        <f t="shared" si="6"/>
        <v>1081.5</v>
      </c>
      <c r="Q28" s="112">
        <f t="shared" si="7"/>
        <v>1197</v>
      </c>
      <c r="R28" s="112">
        <f t="shared" si="8"/>
        <v>1480.5</v>
      </c>
      <c r="S28" s="116">
        <f t="shared" si="9"/>
        <v>997.5</v>
      </c>
      <c r="T28" s="116">
        <f t="shared" si="10"/>
        <v>1102.5</v>
      </c>
      <c r="U28" s="116">
        <f t="shared" si="11"/>
        <v>1365</v>
      </c>
      <c r="Y28" s="77"/>
      <c r="AB28" s="77"/>
    </row>
    <row r="29" spans="1:28" ht="49.5" customHeight="1">
      <c r="A29" s="26" t="s">
        <v>241</v>
      </c>
      <c r="B29" s="61" t="s">
        <v>242</v>
      </c>
      <c r="C29" s="153"/>
      <c r="D29" s="88" t="s">
        <v>5</v>
      </c>
      <c r="E29" s="90"/>
      <c r="F29" s="88"/>
      <c r="G29" s="89" t="s">
        <v>11</v>
      </c>
      <c r="H29" s="89" t="s">
        <v>240</v>
      </c>
      <c r="I29" s="32">
        <f>K29*1.35</f>
        <v>2295</v>
      </c>
      <c r="J29" s="33">
        <f>K29*1.1</f>
        <v>1870.0000000000002</v>
      </c>
      <c r="K29" s="34">
        <v>1700</v>
      </c>
      <c r="L29" s="15">
        <f t="shared" si="2"/>
        <v>1</v>
      </c>
      <c r="M29" s="15">
        <f t="shared" si="3"/>
        <v>1700</v>
      </c>
      <c r="N29" s="15">
        <f t="shared" si="4"/>
        <v>1700</v>
      </c>
      <c r="O29" s="7">
        <f t="shared" si="5"/>
        <v>1700</v>
      </c>
      <c r="P29" s="112">
        <f t="shared" si="6"/>
        <v>1751</v>
      </c>
      <c r="Q29" s="112">
        <f t="shared" si="7"/>
        <v>1937.9999999999998</v>
      </c>
      <c r="R29" s="112">
        <f t="shared" si="8"/>
        <v>2397</v>
      </c>
      <c r="S29" s="116">
        <f t="shared" si="9"/>
        <v>1615</v>
      </c>
      <c r="T29" s="116">
        <f t="shared" si="10"/>
        <v>1785</v>
      </c>
      <c r="U29" s="116">
        <f t="shared" si="11"/>
        <v>2210</v>
      </c>
      <c r="Y29" s="77"/>
      <c r="AB29" s="77"/>
    </row>
    <row r="30" spans="1:28" ht="29.25" customHeight="1">
      <c r="A30" s="141" t="s">
        <v>243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5">
        <f t="shared" si="2"/>
        <v>0</v>
      </c>
      <c r="M30" s="15">
        <f t="shared" si="3"/>
        <v>0</v>
      </c>
      <c r="N30" s="15">
        <f t="shared" si="4"/>
        <v>0</v>
      </c>
      <c r="O30" s="7" t="str">
        <f t="shared" si="5"/>
        <v xml:space="preserve"> </v>
      </c>
      <c r="P30" s="112" t="str">
        <f t="shared" si="6"/>
        <v xml:space="preserve"> </v>
      </c>
      <c r="Q30" s="112" t="str">
        <f t="shared" si="7"/>
        <v xml:space="preserve"> </v>
      </c>
      <c r="R30" s="112" t="str">
        <f t="shared" si="8"/>
        <v xml:space="preserve"> </v>
      </c>
      <c r="S30" s="116" t="str">
        <f t="shared" si="9"/>
        <v xml:space="preserve"> </v>
      </c>
      <c r="T30" s="116" t="str">
        <f t="shared" si="10"/>
        <v xml:space="preserve"> </v>
      </c>
      <c r="U30" s="116" t="str">
        <f t="shared" si="11"/>
        <v xml:space="preserve"> </v>
      </c>
      <c r="Y30" s="77"/>
      <c r="AB30" s="77"/>
    </row>
    <row r="31" spans="1:28" ht="31.5">
      <c r="A31" s="56" t="s">
        <v>174</v>
      </c>
      <c r="B31" s="56" t="s">
        <v>176</v>
      </c>
      <c r="C31" s="56" t="s">
        <v>0</v>
      </c>
      <c r="D31" s="56" t="s">
        <v>177</v>
      </c>
      <c r="E31" s="56" t="s">
        <v>178</v>
      </c>
      <c r="F31" s="56" t="s">
        <v>179</v>
      </c>
      <c r="G31" s="56" t="s">
        <v>180</v>
      </c>
      <c r="H31" s="56" t="s">
        <v>181</v>
      </c>
      <c r="I31" s="56" t="s">
        <v>61</v>
      </c>
      <c r="J31" s="56" t="s">
        <v>182</v>
      </c>
      <c r="K31" s="56" t="s">
        <v>183</v>
      </c>
      <c r="L31" s="15">
        <f t="shared" si="2"/>
        <v>1</v>
      </c>
      <c r="M31" s="15" t="str">
        <f t="shared" si="3"/>
        <v>ОПТ 2</v>
      </c>
      <c r="N31" s="15" t="str">
        <f t="shared" si="4"/>
        <v xml:space="preserve"> </v>
      </c>
      <c r="O31" s="7" t="str">
        <f t="shared" si="5"/>
        <v xml:space="preserve"> </v>
      </c>
      <c r="P31" s="112" t="str">
        <f t="shared" si="6"/>
        <v xml:space="preserve"> </v>
      </c>
      <c r="Q31" s="112" t="str">
        <f t="shared" si="7"/>
        <v xml:space="preserve"> </v>
      </c>
      <c r="R31" s="112" t="str">
        <f t="shared" si="8"/>
        <v xml:space="preserve"> </v>
      </c>
      <c r="S31" s="116" t="str">
        <f t="shared" si="9"/>
        <v xml:space="preserve"> </v>
      </c>
      <c r="T31" s="116" t="str">
        <f t="shared" si="10"/>
        <v xml:space="preserve"> </v>
      </c>
      <c r="U31" s="116" t="str">
        <f t="shared" si="11"/>
        <v xml:space="preserve"> </v>
      </c>
      <c r="Y31" s="77"/>
      <c r="AB31" s="77"/>
    </row>
    <row r="32" spans="1:28" ht="45">
      <c r="A32" s="91" t="s">
        <v>244</v>
      </c>
      <c r="B32" s="28" t="s">
        <v>245</v>
      </c>
      <c r="C32" s="156"/>
      <c r="D32" s="92" t="s">
        <v>5</v>
      </c>
      <c r="E32" s="92" t="s">
        <v>246</v>
      </c>
      <c r="F32" s="92">
        <v>160</v>
      </c>
      <c r="G32" s="92" t="s">
        <v>2</v>
      </c>
      <c r="H32" s="92" t="s">
        <v>210</v>
      </c>
      <c r="I32" s="32">
        <f>K32*1.35</f>
        <v>1147.5</v>
      </c>
      <c r="J32" s="33">
        <f>K32*1.1</f>
        <v>935.00000000000011</v>
      </c>
      <c r="K32" s="34">
        <v>850</v>
      </c>
      <c r="L32" s="15">
        <f t="shared" si="2"/>
        <v>1</v>
      </c>
      <c r="M32" s="15">
        <f t="shared" si="3"/>
        <v>850</v>
      </c>
      <c r="N32" s="15">
        <f t="shared" si="4"/>
        <v>850</v>
      </c>
      <c r="O32" s="7">
        <f t="shared" si="5"/>
        <v>850</v>
      </c>
      <c r="P32" s="112">
        <f t="shared" si="6"/>
        <v>875.5</v>
      </c>
      <c r="Q32" s="112">
        <f t="shared" si="7"/>
        <v>968.99999999999989</v>
      </c>
      <c r="R32" s="112">
        <f t="shared" si="8"/>
        <v>1198.5</v>
      </c>
      <c r="S32" s="116">
        <f t="shared" si="9"/>
        <v>807.5</v>
      </c>
      <c r="T32" s="116">
        <f t="shared" si="10"/>
        <v>892.5</v>
      </c>
      <c r="U32" s="116">
        <f t="shared" si="11"/>
        <v>1105</v>
      </c>
      <c r="Y32" s="77"/>
      <c r="AB32" s="77"/>
    </row>
    <row r="33" spans="1:28" ht="45">
      <c r="A33" s="91" t="s">
        <v>247</v>
      </c>
      <c r="B33" s="28" t="s">
        <v>248</v>
      </c>
      <c r="C33" s="157"/>
      <c r="D33" s="92" t="s">
        <v>5</v>
      </c>
      <c r="E33" s="92" t="s">
        <v>249</v>
      </c>
      <c r="F33" s="92">
        <v>220</v>
      </c>
      <c r="G33" s="92" t="s">
        <v>38</v>
      </c>
      <c r="H33" s="92" t="s">
        <v>209</v>
      </c>
      <c r="I33" s="32">
        <f>K33*1.35</f>
        <v>1630.125</v>
      </c>
      <c r="J33" s="33">
        <f>K33*1.1</f>
        <v>1328.25</v>
      </c>
      <c r="K33" s="34">
        <v>1207.5</v>
      </c>
      <c r="L33" s="15">
        <f t="shared" si="2"/>
        <v>1</v>
      </c>
      <c r="M33" s="15">
        <f t="shared" si="3"/>
        <v>1207.5</v>
      </c>
      <c r="N33" s="15">
        <f t="shared" si="4"/>
        <v>1207.5</v>
      </c>
      <c r="O33" s="7">
        <f t="shared" si="5"/>
        <v>1207.5</v>
      </c>
      <c r="P33" s="112">
        <f t="shared" si="6"/>
        <v>1243.7250000000001</v>
      </c>
      <c r="Q33" s="112">
        <f t="shared" si="7"/>
        <v>1376.55</v>
      </c>
      <c r="R33" s="112">
        <f t="shared" si="8"/>
        <v>1702.5749999999998</v>
      </c>
      <c r="S33" s="116">
        <f t="shared" si="9"/>
        <v>1147.125</v>
      </c>
      <c r="T33" s="116">
        <f t="shared" si="10"/>
        <v>1267.875</v>
      </c>
      <c r="U33" s="116">
        <f t="shared" si="11"/>
        <v>1569.75</v>
      </c>
      <c r="Y33" s="77"/>
      <c r="AB33" s="77"/>
    </row>
    <row r="34" spans="1:28" ht="45">
      <c r="A34" s="91" t="s">
        <v>250</v>
      </c>
      <c r="B34" s="28" t="s">
        <v>251</v>
      </c>
      <c r="C34" s="158"/>
      <c r="D34" s="92" t="s">
        <v>5</v>
      </c>
      <c r="E34" s="92" t="s">
        <v>249</v>
      </c>
      <c r="F34" s="92">
        <v>220</v>
      </c>
      <c r="G34" s="92" t="s">
        <v>11</v>
      </c>
      <c r="H34" s="92" t="s">
        <v>191</v>
      </c>
      <c r="I34" s="32">
        <f>K34*1.35</f>
        <v>1932.93</v>
      </c>
      <c r="J34" s="33">
        <f>K34*1.1</f>
        <v>1574.98</v>
      </c>
      <c r="K34" s="34">
        <v>1431.8</v>
      </c>
      <c r="L34" s="15">
        <f t="shared" si="2"/>
        <v>1</v>
      </c>
      <c r="M34" s="15">
        <f t="shared" si="3"/>
        <v>1431.8</v>
      </c>
      <c r="N34" s="15">
        <f t="shared" si="4"/>
        <v>1431.8</v>
      </c>
      <c r="O34" s="7">
        <f t="shared" si="5"/>
        <v>1431.8</v>
      </c>
      <c r="P34" s="112">
        <f t="shared" si="6"/>
        <v>1474.7539999999999</v>
      </c>
      <c r="Q34" s="112">
        <f t="shared" si="7"/>
        <v>1632.2519999999997</v>
      </c>
      <c r="R34" s="112">
        <f t="shared" si="8"/>
        <v>2018.8379999999997</v>
      </c>
      <c r="S34" s="116">
        <f t="shared" si="9"/>
        <v>1360.21</v>
      </c>
      <c r="T34" s="116">
        <f t="shared" si="10"/>
        <v>1503.39</v>
      </c>
      <c r="U34" s="116">
        <f t="shared" si="11"/>
        <v>1861.34</v>
      </c>
      <c r="Y34" s="77"/>
      <c r="AB34" s="77"/>
    </row>
    <row r="42" spans="1:28">
      <c r="C42" s="1" t="s">
        <v>252</v>
      </c>
    </row>
  </sheetData>
  <sheetProtection algorithmName="SHA-512" hashValue="Jj8WKlO0rD5JPe2GSPmkkemMyfBCHoVXaKwi+K+51tJj5+OwUlFQhjkr2r7MvFMKoN3CkNSA7sv3MRHqyQnwNA==" saltValue="oBRdDfINl+4QLuunH2VlFQ==" spinCount="100000" sheet="1" objects="1" scenarios="1"/>
  <mergeCells count="14">
    <mergeCell ref="A1:B1"/>
    <mergeCell ref="A2:K2"/>
    <mergeCell ref="A3:K3"/>
    <mergeCell ref="C5:C10"/>
    <mergeCell ref="A12:K12"/>
    <mergeCell ref="A26:K26"/>
    <mergeCell ref="C28:C29"/>
    <mergeCell ref="A30:K30"/>
    <mergeCell ref="C32:C34"/>
    <mergeCell ref="A17:K17"/>
    <mergeCell ref="A18:K18"/>
    <mergeCell ref="A21:K21"/>
    <mergeCell ref="A22:K22"/>
    <mergeCell ref="C24:C25"/>
  </mergeCells>
  <hyperlinks>
    <hyperlink ref="A1:B1" location="Содержание!R1C1" display="Перейти в содержание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B62"/>
  <sheetViews>
    <sheetView zoomScale="80" zoomScaleNormal="80" workbookViewId="0">
      <selection activeCell="R5" sqref="R5:R62"/>
    </sheetView>
  </sheetViews>
  <sheetFormatPr defaultRowHeight="15.75"/>
  <cols>
    <col min="1" max="1" width="22.7109375" style="10" customWidth="1"/>
    <col min="2" max="2" width="30.42578125" style="1" customWidth="1"/>
    <col min="3" max="3" width="32.85546875" style="1" customWidth="1"/>
    <col min="4" max="4" width="25.140625" style="1" customWidth="1"/>
    <col min="5" max="5" width="9.140625" style="1"/>
    <col min="6" max="6" width="18.42578125" style="1" customWidth="1"/>
    <col min="7" max="7" width="20.7109375" style="1" hidden="1" customWidth="1"/>
    <col min="8" max="8" width="14.5703125" style="1" hidden="1" customWidth="1"/>
    <col min="9" max="9" width="11.5703125" style="1" hidden="1" customWidth="1"/>
    <col min="10" max="10" width="10.85546875" style="1" hidden="1" customWidth="1"/>
    <col min="11" max="11" width="10.28515625" style="2" hidden="1" customWidth="1"/>
    <col min="12" max="14" width="0" style="1" hidden="1" customWidth="1"/>
    <col min="15" max="15" width="5.5703125" style="1" hidden="1" customWidth="1"/>
    <col min="16" max="16" width="8.85546875" style="1" hidden="1" customWidth="1"/>
    <col min="17" max="17" width="8.85546875" style="1" bestFit="1" customWidth="1"/>
    <col min="18" max="18" width="11.28515625" style="1" bestFit="1" customWidth="1"/>
    <col min="19" max="20" width="9.5703125" style="117" hidden="1" customWidth="1"/>
    <col min="21" max="21" width="9.7109375" style="117" hidden="1" customWidth="1"/>
    <col min="22" max="24" width="5" style="1" hidden="1" customWidth="1"/>
    <col min="25" max="25" width="12.85546875" style="11" hidden="1" customWidth="1"/>
    <col min="26" max="27" width="0" style="1" hidden="1" customWidth="1"/>
    <col min="28" max="28" width="12.85546875" style="11" bestFit="1" customWidth="1"/>
    <col min="29" max="16384" width="9.140625" style="1"/>
  </cols>
  <sheetData>
    <row r="1" spans="1:28" s="7" customFormat="1" ht="35.25" customHeight="1">
      <c r="A1" s="140" t="s">
        <v>173</v>
      </c>
      <c r="B1" s="140"/>
      <c r="C1" s="14"/>
      <c r="D1" s="15"/>
      <c r="E1" s="16"/>
      <c r="F1" s="17"/>
      <c r="G1" s="17"/>
      <c r="H1" s="17"/>
      <c r="I1" s="17"/>
      <c r="J1" s="17"/>
      <c r="K1" s="17"/>
      <c r="S1" s="114"/>
      <c r="T1" s="114"/>
      <c r="U1" s="114"/>
      <c r="Y1" s="18"/>
      <c r="AB1" s="18"/>
    </row>
    <row r="2" spans="1:28" s="8" customFormat="1" ht="29.25" customHeight="1">
      <c r="A2" s="141" t="s">
        <v>167</v>
      </c>
      <c r="B2" s="141"/>
      <c r="C2" s="141"/>
      <c r="D2" s="141"/>
      <c r="E2" s="141"/>
      <c r="F2" s="141"/>
      <c r="G2" s="141"/>
      <c r="H2" s="141"/>
      <c r="I2" s="141"/>
      <c r="J2" s="93"/>
      <c r="K2" s="93"/>
      <c r="L2" s="7"/>
      <c r="M2" s="7"/>
      <c r="N2" s="7"/>
      <c r="O2" s="7"/>
      <c r="P2" s="7"/>
      <c r="Q2" s="7"/>
      <c r="R2" s="7"/>
      <c r="S2" s="114"/>
      <c r="T2" s="114"/>
      <c r="U2" s="114"/>
      <c r="V2" s="114">
        <f>Содержание!R3</f>
        <v>1.03</v>
      </c>
      <c r="W2" s="114">
        <f>Содержание!S3</f>
        <v>1.1399999999999999</v>
      </c>
      <c r="X2" s="114">
        <f>Содержание!T3</f>
        <v>1.41</v>
      </c>
      <c r="Y2" s="114">
        <f>Содержание!U3</f>
        <v>5</v>
      </c>
      <c r="Z2" s="114">
        <f>Содержание!V3</f>
        <v>1.05</v>
      </c>
      <c r="AA2" s="114">
        <f>Содержание!W3</f>
        <v>1.3</v>
      </c>
      <c r="AB2" s="114"/>
    </row>
    <row r="3" spans="1:28" s="8" customFormat="1" ht="29.25" customHeight="1">
      <c r="A3" s="142" t="s">
        <v>460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7"/>
      <c r="M3" s="7"/>
      <c r="N3" s="7"/>
      <c r="O3" s="7"/>
      <c r="P3" s="7"/>
      <c r="Q3" s="7"/>
      <c r="R3" s="7"/>
      <c r="S3" s="114"/>
      <c r="T3" s="114"/>
      <c r="U3" s="114"/>
      <c r="V3" s="7"/>
      <c r="W3" s="7"/>
      <c r="X3" s="7"/>
      <c r="Y3" s="21"/>
      <c r="AB3" s="21"/>
    </row>
    <row r="4" spans="1:28" s="8" customFormat="1" ht="32.25" customHeight="1">
      <c r="A4" s="22" t="s">
        <v>174</v>
      </c>
      <c r="B4" s="22" t="s">
        <v>0</v>
      </c>
      <c r="C4" s="22" t="s">
        <v>36</v>
      </c>
      <c r="D4" s="165" t="s">
        <v>29</v>
      </c>
      <c r="E4" s="165"/>
      <c r="F4" s="165"/>
      <c r="G4" s="22" t="s">
        <v>61</v>
      </c>
      <c r="H4" s="22" t="s">
        <v>465</v>
      </c>
      <c r="I4" s="22" t="s">
        <v>63</v>
      </c>
      <c r="J4" s="24"/>
      <c r="K4" s="25" t="s">
        <v>35</v>
      </c>
      <c r="L4" s="15">
        <f>IF(K4&gt;1,1,0)</f>
        <v>1</v>
      </c>
      <c r="M4" s="15" t="str">
        <f>IF(L4=1,K4,0)</f>
        <v>от 300 000 руб</v>
      </c>
      <c r="N4" s="15" t="str">
        <f>IFERROR(SUM(M4*1)," ")</f>
        <v xml:space="preserve"> </v>
      </c>
      <c r="O4" s="7" t="str">
        <f>IF(N4=0," ",N4)</f>
        <v xml:space="preserve"> </v>
      </c>
      <c r="P4" s="56" t="s">
        <v>63</v>
      </c>
      <c r="Q4" s="56" t="s">
        <v>62</v>
      </c>
      <c r="R4" s="56" t="s">
        <v>523</v>
      </c>
      <c r="S4" s="115" t="s">
        <v>63</v>
      </c>
      <c r="T4" s="115" t="s">
        <v>62</v>
      </c>
      <c r="U4" s="115" t="s">
        <v>523</v>
      </c>
      <c r="V4" s="7"/>
      <c r="W4" s="7"/>
      <c r="X4" s="7"/>
      <c r="Y4" s="21"/>
      <c r="AB4" s="21"/>
    </row>
    <row r="5" spans="1:28" s="8" customFormat="1" ht="180" customHeight="1">
      <c r="A5" s="26" t="s">
        <v>394</v>
      </c>
      <c r="B5" s="57"/>
      <c r="C5" s="61" t="s">
        <v>393</v>
      </c>
      <c r="D5" s="180" t="s">
        <v>143</v>
      </c>
      <c r="E5" s="180"/>
      <c r="F5" s="180"/>
      <c r="G5" s="32">
        <f>I5*1.35</f>
        <v>2092.5</v>
      </c>
      <c r="H5" s="33">
        <f>I5*1.1</f>
        <v>1705.0000000000002</v>
      </c>
      <c r="I5" s="34">
        <v>1550</v>
      </c>
      <c r="J5" s="70">
        <f t="shared" ref="J5:J61" si="0">K5*1.1</f>
        <v>1619.7500000000002</v>
      </c>
      <c r="K5" s="71">
        <f t="shared" ref="K5:K61" si="1">I5*0.95</f>
        <v>1472.5</v>
      </c>
      <c r="L5" s="15">
        <f>IF(I5&gt;1,1,0)</f>
        <v>1</v>
      </c>
      <c r="M5" s="15">
        <f>IF(L5=1,I5,0)</f>
        <v>1550</v>
      </c>
      <c r="N5" s="15">
        <f t="shared" ref="N5:N62" si="2">IFERROR(SUM(M5*1)," ")</f>
        <v>1550</v>
      </c>
      <c r="O5" s="7">
        <f t="shared" ref="O5:O62" si="3">IF(N5=0," ",N5)</f>
        <v>1550</v>
      </c>
      <c r="P5" s="112">
        <f>IFERROR(SUM($O5*$V$2)," ")</f>
        <v>1596.5</v>
      </c>
      <c r="Q5" s="112">
        <f>IFERROR(SUM($O5*$W$2)," ")</f>
        <v>1766.9999999999998</v>
      </c>
      <c r="R5" s="112">
        <f>IFERROR(SUM($O5*$X$2)," ")</f>
        <v>2185.5</v>
      </c>
      <c r="S5" s="116">
        <f>IFERROR(SUM($O5-$O5/100*$Y$2)," ")</f>
        <v>1472.5</v>
      </c>
      <c r="T5" s="116">
        <f>IFERROR(SUM($O5*$Z$2)," ")</f>
        <v>1627.5</v>
      </c>
      <c r="U5" s="116">
        <f>IFERROR(SUM($O5*$AA$2)," ")</f>
        <v>2015</v>
      </c>
      <c r="V5" s="7"/>
      <c r="W5" s="7"/>
      <c r="X5" s="7"/>
      <c r="Y5" s="21"/>
      <c r="AB5" s="21"/>
    </row>
    <row r="6" spans="1:28" s="8" customFormat="1" ht="103.5" customHeight="1">
      <c r="A6" s="26" t="s">
        <v>390</v>
      </c>
      <c r="B6" s="147"/>
      <c r="C6" s="61" t="s">
        <v>389</v>
      </c>
      <c r="D6" s="174" t="s">
        <v>144</v>
      </c>
      <c r="E6" s="175"/>
      <c r="F6" s="176"/>
      <c r="G6" s="32">
        <f t="shared" ref="G6" si="4">I6*1.35</f>
        <v>810</v>
      </c>
      <c r="H6" s="33">
        <f t="shared" ref="H6" si="5">I6*1.1</f>
        <v>660</v>
      </c>
      <c r="I6" s="34">
        <v>600</v>
      </c>
      <c r="J6" s="70">
        <f t="shared" ref="J6" si="6">K6*1.1</f>
        <v>627</v>
      </c>
      <c r="K6" s="71">
        <f t="shared" ref="K6" si="7">I6*0.95</f>
        <v>570</v>
      </c>
      <c r="L6" s="15">
        <f t="shared" ref="L6:L62" si="8">IF(I6&gt;1,1,0)</f>
        <v>1</v>
      </c>
      <c r="M6" s="15">
        <f t="shared" ref="M6:M62" si="9">IF(L6=1,I6,0)</f>
        <v>600</v>
      </c>
      <c r="N6" s="15">
        <f t="shared" si="2"/>
        <v>600</v>
      </c>
      <c r="O6" s="7">
        <f t="shared" si="3"/>
        <v>600</v>
      </c>
      <c r="P6" s="112">
        <f t="shared" ref="P6:P62" si="10">IFERROR(SUM($O6*$V$2)," ")</f>
        <v>618</v>
      </c>
      <c r="Q6" s="112">
        <f t="shared" ref="Q6:Q62" si="11">IFERROR(SUM($O6*$W$2)," ")</f>
        <v>683.99999999999989</v>
      </c>
      <c r="R6" s="112">
        <f t="shared" ref="R6:R62" si="12">IFERROR(SUM($O6*$X$2)," ")</f>
        <v>846</v>
      </c>
      <c r="S6" s="116">
        <f t="shared" ref="S6:S62" si="13">IFERROR(SUM($O6-$O6/100*$Y$2)," ")</f>
        <v>570</v>
      </c>
      <c r="T6" s="116">
        <f t="shared" ref="T6:T62" si="14">IFERROR(SUM($O6*$Z$2)," ")</f>
        <v>630</v>
      </c>
      <c r="U6" s="116">
        <f t="shared" ref="U6:U62" si="15">IFERROR(SUM($O6*$AA$2)," ")</f>
        <v>780</v>
      </c>
      <c r="Y6" s="21"/>
      <c r="AB6" s="21"/>
    </row>
    <row r="7" spans="1:28" s="8" customFormat="1" ht="80.25" customHeight="1">
      <c r="A7" s="26" t="s">
        <v>392</v>
      </c>
      <c r="B7" s="148"/>
      <c r="C7" s="61" t="s">
        <v>391</v>
      </c>
      <c r="D7" s="177"/>
      <c r="E7" s="178"/>
      <c r="F7" s="179"/>
      <c r="G7" s="32">
        <f t="shared" ref="G7:G61" si="16">I7*1.35</f>
        <v>810</v>
      </c>
      <c r="H7" s="33">
        <f t="shared" ref="H7:H61" si="17">I7*1.1</f>
        <v>660</v>
      </c>
      <c r="I7" s="34">
        <v>600</v>
      </c>
      <c r="J7" s="70">
        <f t="shared" si="0"/>
        <v>627</v>
      </c>
      <c r="K7" s="71">
        <f t="shared" si="1"/>
        <v>570</v>
      </c>
      <c r="L7" s="15">
        <f t="shared" si="8"/>
        <v>1</v>
      </c>
      <c r="M7" s="15">
        <f t="shared" si="9"/>
        <v>600</v>
      </c>
      <c r="N7" s="15">
        <f t="shared" si="2"/>
        <v>600</v>
      </c>
      <c r="O7" s="7">
        <f t="shared" si="3"/>
        <v>600</v>
      </c>
      <c r="P7" s="112">
        <f t="shared" si="10"/>
        <v>618</v>
      </c>
      <c r="Q7" s="112">
        <f t="shared" si="11"/>
        <v>683.99999999999989</v>
      </c>
      <c r="R7" s="112">
        <f t="shared" si="12"/>
        <v>846</v>
      </c>
      <c r="S7" s="116">
        <f t="shared" si="13"/>
        <v>570</v>
      </c>
      <c r="T7" s="116">
        <f t="shared" si="14"/>
        <v>630</v>
      </c>
      <c r="U7" s="116">
        <f t="shared" si="15"/>
        <v>780</v>
      </c>
      <c r="Y7" s="21" t="s">
        <v>196</v>
      </c>
      <c r="AB7" s="21" t="s">
        <v>196</v>
      </c>
    </row>
    <row r="8" spans="1:28" s="8" customFormat="1" ht="179.25" customHeight="1">
      <c r="A8" s="26" t="s">
        <v>388</v>
      </c>
      <c r="B8" s="57"/>
      <c r="C8" s="61" t="s">
        <v>15</v>
      </c>
      <c r="D8" s="167" t="s">
        <v>145</v>
      </c>
      <c r="E8" s="137"/>
      <c r="F8" s="137"/>
      <c r="G8" s="32">
        <f t="shared" si="16"/>
        <v>877.50000000000011</v>
      </c>
      <c r="H8" s="33">
        <f t="shared" si="17"/>
        <v>715.00000000000011</v>
      </c>
      <c r="I8" s="34">
        <v>650</v>
      </c>
      <c r="J8" s="70">
        <f t="shared" si="0"/>
        <v>679.25</v>
      </c>
      <c r="K8" s="71">
        <f t="shared" si="1"/>
        <v>617.5</v>
      </c>
      <c r="L8" s="15">
        <f t="shared" si="8"/>
        <v>1</v>
      </c>
      <c r="M8" s="15">
        <f t="shared" si="9"/>
        <v>650</v>
      </c>
      <c r="N8" s="15">
        <f t="shared" si="2"/>
        <v>650</v>
      </c>
      <c r="O8" s="7">
        <f t="shared" si="3"/>
        <v>650</v>
      </c>
      <c r="P8" s="112">
        <f t="shared" si="10"/>
        <v>669.5</v>
      </c>
      <c r="Q8" s="112">
        <f t="shared" si="11"/>
        <v>740.99999999999989</v>
      </c>
      <c r="R8" s="112">
        <f t="shared" si="12"/>
        <v>916.5</v>
      </c>
      <c r="S8" s="116">
        <f t="shared" si="13"/>
        <v>617.5</v>
      </c>
      <c r="T8" s="116">
        <f t="shared" si="14"/>
        <v>682.5</v>
      </c>
      <c r="U8" s="116">
        <f t="shared" si="15"/>
        <v>845</v>
      </c>
      <c r="Y8" s="21"/>
      <c r="AB8" s="21"/>
    </row>
    <row r="9" spans="1:28" s="8" customFormat="1" ht="29.25" customHeight="1">
      <c r="A9" s="142" t="s">
        <v>461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5">
        <f t="shared" si="8"/>
        <v>0</v>
      </c>
      <c r="M9" s="15">
        <f t="shared" si="9"/>
        <v>0</v>
      </c>
      <c r="N9" s="15">
        <f t="shared" si="2"/>
        <v>0</v>
      </c>
      <c r="O9" s="7" t="str">
        <f t="shared" si="3"/>
        <v xml:space="preserve"> </v>
      </c>
      <c r="P9" s="112" t="str">
        <f t="shared" si="10"/>
        <v xml:space="preserve"> </v>
      </c>
      <c r="Q9" s="112" t="str">
        <f t="shared" si="11"/>
        <v xml:space="preserve"> </v>
      </c>
      <c r="R9" s="112" t="str">
        <f t="shared" si="12"/>
        <v xml:space="preserve"> </v>
      </c>
      <c r="S9" s="116" t="str">
        <f t="shared" si="13"/>
        <v xml:space="preserve"> </v>
      </c>
      <c r="T9" s="116" t="str">
        <f t="shared" si="14"/>
        <v xml:space="preserve"> </v>
      </c>
      <c r="U9" s="116" t="str">
        <f t="shared" si="15"/>
        <v xml:space="preserve"> </v>
      </c>
      <c r="Y9" s="21"/>
      <c r="AB9" s="21"/>
    </row>
    <row r="10" spans="1:28" s="8" customFormat="1" ht="32.25" customHeight="1">
      <c r="A10" s="22" t="s">
        <v>174</v>
      </c>
      <c r="B10" s="22" t="s">
        <v>0</v>
      </c>
      <c r="C10" s="22" t="s">
        <v>36</v>
      </c>
      <c r="D10" s="165" t="s">
        <v>29</v>
      </c>
      <c r="E10" s="165"/>
      <c r="F10" s="165"/>
      <c r="G10" s="22" t="s">
        <v>61</v>
      </c>
      <c r="H10" s="22" t="s">
        <v>62</v>
      </c>
      <c r="I10" s="22" t="s">
        <v>63</v>
      </c>
      <c r="J10" s="24"/>
      <c r="K10" s="25" t="s">
        <v>35</v>
      </c>
      <c r="L10" s="15">
        <f t="shared" si="8"/>
        <v>1</v>
      </c>
      <c r="M10" s="15" t="str">
        <f t="shared" si="9"/>
        <v>ОПТ2</v>
      </c>
      <c r="N10" s="15" t="str">
        <f t="shared" si="2"/>
        <v xml:space="preserve"> </v>
      </c>
      <c r="O10" s="7" t="str">
        <f t="shared" si="3"/>
        <v xml:space="preserve"> </v>
      </c>
      <c r="P10" s="112" t="str">
        <f t="shared" si="10"/>
        <v xml:space="preserve"> </v>
      </c>
      <c r="Q10" s="112" t="str">
        <f t="shared" si="11"/>
        <v xml:space="preserve"> </v>
      </c>
      <c r="R10" s="112" t="str">
        <f t="shared" si="12"/>
        <v xml:space="preserve"> </v>
      </c>
      <c r="S10" s="116" t="str">
        <f t="shared" si="13"/>
        <v xml:space="preserve"> </v>
      </c>
      <c r="T10" s="116" t="str">
        <f t="shared" si="14"/>
        <v xml:space="preserve"> </v>
      </c>
      <c r="U10" s="116" t="str">
        <f t="shared" si="15"/>
        <v xml:space="preserve"> </v>
      </c>
      <c r="Y10" s="21"/>
      <c r="AB10" s="21"/>
    </row>
    <row r="11" spans="1:28" s="8" customFormat="1" ht="65.25" customHeight="1">
      <c r="A11" s="26" t="s">
        <v>411</v>
      </c>
      <c r="B11" s="163"/>
      <c r="C11" s="61" t="s">
        <v>47</v>
      </c>
      <c r="D11" s="167" t="s">
        <v>146</v>
      </c>
      <c r="E11" s="137"/>
      <c r="F11" s="137"/>
      <c r="G11" s="32">
        <f t="shared" si="16"/>
        <v>202.5</v>
      </c>
      <c r="H11" s="33">
        <f t="shared" si="17"/>
        <v>165</v>
      </c>
      <c r="I11" s="34">
        <v>150</v>
      </c>
      <c r="J11" s="70">
        <f t="shared" si="0"/>
        <v>156.75</v>
      </c>
      <c r="K11" s="71">
        <f t="shared" si="1"/>
        <v>142.5</v>
      </c>
      <c r="L11" s="15">
        <f t="shared" si="8"/>
        <v>1</v>
      </c>
      <c r="M11" s="15">
        <f t="shared" si="9"/>
        <v>150</v>
      </c>
      <c r="N11" s="15">
        <f t="shared" si="2"/>
        <v>150</v>
      </c>
      <c r="O11" s="7">
        <f t="shared" si="3"/>
        <v>150</v>
      </c>
      <c r="P11" s="112">
        <f t="shared" si="10"/>
        <v>154.5</v>
      </c>
      <c r="Q11" s="112">
        <f t="shared" si="11"/>
        <v>170.99999999999997</v>
      </c>
      <c r="R11" s="112">
        <f t="shared" si="12"/>
        <v>211.5</v>
      </c>
      <c r="S11" s="116">
        <f t="shared" si="13"/>
        <v>142.5</v>
      </c>
      <c r="T11" s="116">
        <f t="shared" si="14"/>
        <v>157.5</v>
      </c>
      <c r="U11" s="116">
        <f t="shared" si="15"/>
        <v>195</v>
      </c>
      <c r="Y11" s="21"/>
      <c r="AB11" s="21"/>
    </row>
    <row r="12" spans="1:28" ht="61.5" customHeight="1">
      <c r="A12" s="26" t="s">
        <v>414</v>
      </c>
      <c r="B12" s="163"/>
      <c r="C12" s="61" t="s">
        <v>46</v>
      </c>
      <c r="D12" s="167" t="s">
        <v>146</v>
      </c>
      <c r="E12" s="137"/>
      <c r="F12" s="137"/>
      <c r="G12" s="32">
        <f t="shared" si="16"/>
        <v>661.5</v>
      </c>
      <c r="H12" s="33">
        <f t="shared" si="17"/>
        <v>539</v>
      </c>
      <c r="I12" s="34">
        <v>490</v>
      </c>
      <c r="J12" s="70">
        <f t="shared" si="0"/>
        <v>512.05000000000007</v>
      </c>
      <c r="K12" s="71">
        <f t="shared" si="1"/>
        <v>465.5</v>
      </c>
      <c r="L12" s="15">
        <f t="shared" si="8"/>
        <v>1</v>
      </c>
      <c r="M12" s="15">
        <f t="shared" si="9"/>
        <v>490</v>
      </c>
      <c r="N12" s="15">
        <f t="shared" si="2"/>
        <v>490</v>
      </c>
      <c r="O12" s="7">
        <f t="shared" si="3"/>
        <v>490</v>
      </c>
      <c r="P12" s="112">
        <f t="shared" si="10"/>
        <v>504.7</v>
      </c>
      <c r="Q12" s="112">
        <f t="shared" si="11"/>
        <v>558.59999999999991</v>
      </c>
      <c r="R12" s="112">
        <f t="shared" si="12"/>
        <v>690.9</v>
      </c>
      <c r="S12" s="116">
        <f t="shared" si="13"/>
        <v>465.5</v>
      </c>
      <c r="T12" s="116">
        <f t="shared" si="14"/>
        <v>514.5</v>
      </c>
      <c r="U12" s="116">
        <f t="shared" si="15"/>
        <v>637</v>
      </c>
      <c r="Y12" s="21" t="s">
        <v>196</v>
      </c>
      <c r="AB12" s="21" t="s">
        <v>196</v>
      </c>
    </row>
    <row r="13" spans="1:28" ht="59.25" customHeight="1">
      <c r="A13" s="26" t="s">
        <v>415</v>
      </c>
      <c r="B13" s="163"/>
      <c r="C13" s="61" t="s">
        <v>45</v>
      </c>
      <c r="D13" s="167" t="s">
        <v>146</v>
      </c>
      <c r="E13" s="137"/>
      <c r="F13" s="137"/>
      <c r="G13" s="32">
        <f t="shared" si="16"/>
        <v>877.50000000000011</v>
      </c>
      <c r="H13" s="33">
        <f t="shared" si="17"/>
        <v>715.00000000000011</v>
      </c>
      <c r="I13" s="34">
        <v>650</v>
      </c>
      <c r="J13" s="70">
        <f t="shared" si="0"/>
        <v>679.25</v>
      </c>
      <c r="K13" s="71">
        <f t="shared" si="1"/>
        <v>617.5</v>
      </c>
      <c r="L13" s="15">
        <f t="shared" si="8"/>
        <v>1</v>
      </c>
      <c r="M13" s="15">
        <f t="shared" si="9"/>
        <v>650</v>
      </c>
      <c r="N13" s="15">
        <f t="shared" si="2"/>
        <v>650</v>
      </c>
      <c r="O13" s="7">
        <f t="shared" si="3"/>
        <v>650</v>
      </c>
      <c r="P13" s="112">
        <f t="shared" si="10"/>
        <v>669.5</v>
      </c>
      <c r="Q13" s="112">
        <f t="shared" si="11"/>
        <v>740.99999999999989</v>
      </c>
      <c r="R13" s="112">
        <f t="shared" si="12"/>
        <v>916.5</v>
      </c>
      <c r="S13" s="116">
        <f t="shared" si="13"/>
        <v>617.5</v>
      </c>
      <c r="T13" s="116">
        <f t="shared" si="14"/>
        <v>682.5</v>
      </c>
      <c r="U13" s="116">
        <f t="shared" si="15"/>
        <v>845</v>
      </c>
      <c r="Y13" s="21" t="s">
        <v>196</v>
      </c>
      <c r="AB13" s="21" t="s">
        <v>196</v>
      </c>
    </row>
    <row r="14" spans="1:28" ht="66.75" customHeight="1">
      <c r="A14" s="26" t="s">
        <v>412</v>
      </c>
      <c r="B14" s="163"/>
      <c r="C14" s="61" t="s">
        <v>44</v>
      </c>
      <c r="D14" s="167" t="s">
        <v>146</v>
      </c>
      <c r="E14" s="137"/>
      <c r="F14" s="137"/>
      <c r="G14" s="32">
        <f t="shared" si="16"/>
        <v>391.5</v>
      </c>
      <c r="H14" s="33">
        <f t="shared" si="17"/>
        <v>319</v>
      </c>
      <c r="I14" s="34">
        <v>290</v>
      </c>
      <c r="J14" s="70">
        <f t="shared" si="0"/>
        <v>303.05</v>
      </c>
      <c r="K14" s="71">
        <f t="shared" si="1"/>
        <v>275.5</v>
      </c>
      <c r="L14" s="15">
        <f t="shared" si="8"/>
        <v>1</v>
      </c>
      <c r="M14" s="15">
        <f t="shared" si="9"/>
        <v>290</v>
      </c>
      <c r="N14" s="15">
        <f t="shared" si="2"/>
        <v>290</v>
      </c>
      <c r="O14" s="7">
        <f t="shared" si="3"/>
        <v>290</v>
      </c>
      <c r="P14" s="112">
        <f t="shared" si="10"/>
        <v>298.7</v>
      </c>
      <c r="Q14" s="112">
        <f t="shared" si="11"/>
        <v>330.59999999999997</v>
      </c>
      <c r="R14" s="112">
        <f t="shared" si="12"/>
        <v>408.9</v>
      </c>
      <c r="S14" s="116">
        <f t="shared" si="13"/>
        <v>275.5</v>
      </c>
      <c r="T14" s="116">
        <f t="shared" si="14"/>
        <v>304.5</v>
      </c>
      <c r="U14" s="116">
        <f t="shared" si="15"/>
        <v>377</v>
      </c>
      <c r="Y14" s="21"/>
      <c r="AB14" s="21"/>
    </row>
    <row r="15" spans="1:28" ht="64.5" customHeight="1">
      <c r="A15" s="26" t="s">
        <v>416</v>
      </c>
      <c r="B15" s="163"/>
      <c r="C15" s="61" t="s">
        <v>150</v>
      </c>
      <c r="D15" s="167" t="s">
        <v>146</v>
      </c>
      <c r="E15" s="137"/>
      <c r="F15" s="137"/>
      <c r="G15" s="32">
        <f t="shared" si="16"/>
        <v>202.5</v>
      </c>
      <c r="H15" s="33">
        <f t="shared" si="17"/>
        <v>165</v>
      </c>
      <c r="I15" s="34">
        <v>150</v>
      </c>
      <c r="J15" s="70">
        <f t="shared" si="0"/>
        <v>156.75</v>
      </c>
      <c r="K15" s="71">
        <f t="shared" si="1"/>
        <v>142.5</v>
      </c>
      <c r="L15" s="15">
        <f t="shared" si="8"/>
        <v>1</v>
      </c>
      <c r="M15" s="15">
        <f t="shared" si="9"/>
        <v>150</v>
      </c>
      <c r="N15" s="15">
        <f t="shared" si="2"/>
        <v>150</v>
      </c>
      <c r="O15" s="7">
        <f t="shared" si="3"/>
        <v>150</v>
      </c>
      <c r="P15" s="112">
        <f t="shared" si="10"/>
        <v>154.5</v>
      </c>
      <c r="Q15" s="112">
        <f t="shared" si="11"/>
        <v>170.99999999999997</v>
      </c>
      <c r="R15" s="112">
        <f t="shared" si="12"/>
        <v>211.5</v>
      </c>
      <c r="S15" s="116">
        <f t="shared" si="13"/>
        <v>142.5</v>
      </c>
      <c r="T15" s="116">
        <f t="shared" si="14"/>
        <v>157.5</v>
      </c>
      <c r="U15" s="116">
        <f t="shared" si="15"/>
        <v>195</v>
      </c>
      <c r="Y15" s="21"/>
      <c r="AB15" s="21"/>
    </row>
    <row r="16" spans="1:28" ht="80.25" customHeight="1">
      <c r="A16" s="26" t="s">
        <v>413</v>
      </c>
      <c r="B16" s="63"/>
      <c r="C16" s="61" t="s">
        <v>147</v>
      </c>
      <c r="D16" s="167" t="s">
        <v>146</v>
      </c>
      <c r="E16" s="137"/>
      <c r="F16" s="137"/>
      <c r="G16" s="32">
        <f t="shared" si="16"/>
        <v>2565</v>
      </c>
      <c r="H16" s="33">
        <f t="shared" si="17"/>
        <v>2090</v>
      </c>
      <c r="I16" s="34">
        <v>1900</v>
      </c>
      <c r="J16" s="70">
        <f t="shared" si="0"/>
        <v>1985.5000000000002</v>
      </c>
      <c r="K16" s="71">
        <f t="shared" si="1"/>
        <v>1805</v>
      </c>
      <c r="L16" s="15">
        <f t="shared" si="8"/>
        <v>1</v>
      </c>
      <c r="M16" s="15">
        <f t="shared" si="9"/>
        <v>1900</v>
      </c>
      <c r="N16" s="15">
        <f t="shared" si="2"/>
        <v>1900</v>
      </c>
      <c r="O16" s="7">
        <f t="shared" si="3"/>
        <v>1900</v>
      </c>
      <c r="P16" s="112">
        <f t="shared" si="10"/>
        <v>1957</v>
      </c>
      <c r="Q16" s="112">
        <f t="shared" si="11"/>
        <v>2166</v>
      </c>
      <c r="R16" s="112">
        <f t="shared" si="12"/>
        <v>2679</v>
      </c>
      <c r="S16" s="116">
        <f t="shared" si="13"/>
        <v>1805</v>
      </c>
      <c r="T16" s="116">
        <f t="shared" si="14"/>
        <v>1995</v>
      </c>
      <c r="U16" s="116">
        <f t="shared" si="15"/>
        <v>2470</v>
      </c>
      <c r="Y16" s="21"/>
      <c r="AB16" s="21"/>
    </row>
    <row r="17" spans="1:28" ht="81" customHeight="1">
      <c r="A17" s="26" t="s">
        <v>410</v>
      </c>
      <c r="B17" s="57"/>
      <c r="C17" s="61" t="s">
        <v>12</v>
      </c>
      <c r="D17" s="167" t="s">
        <v>148</v>
      </c>
      <c r="E17" s="167"/>
      <c r="F17" s="167"/>
      <c r="G17" s="32">
        <f t="shared" si="16"/>
        <v>391.5</v>
      </c>
      <c r="H17" s="33">
        <f t="shared" si="17"/>
        <v>319</v>
      </c>
      <c r="I17" s="34">
        <v>290</v>
      </c>
      <c r="J17" s="70">
        <f t="shared" si="0"/>
        <v>303.05</v>
      </c>
      <c r="K17" s="71">
        <f t="shared" si="1"/>
        <v>275.5</v>
      </c>
      <c r="L17" s="15">
        <f t="shared" si="8"/>
        <v>1</v>
      </c>
      <c r="M17" s="15">
        <f t="shared" si="9"/>
        <v>290</v>
      </c>
      <c r="N17" s="15">
        <f t="shared" si="2"/>
        <v>290</v>
      </c>
      <c r="O17" s="7">
        <f t="shared" si="3"/>
        <v>290</v>
      </c>
      <c r="P17" s="112">
        <f t="shared" si="10"/>
        <v>298.7</v>
      </c>
      <c r="Q17" s="112">
        <f t="shared" si="11"/>
        <v>330.59999999999997</v>
      </c>
      <c r="R17" s="112">
        <f t="shared" si="12"/>
        <v>408.9</v>
      </c>
      <c r="S17" s="116">
        <f t="shared" si="13"/>
        <v>275.5</v>
      </c>
      <c r="T17" s="116">
        <f t="shared" si="14"/>
        <v>304.5</v>
      </c>
      <c r="U17" s="116">
        <f t="shared" si="15"/>
        <v>377</v>
      </c>
      <c r="Y17" s="21"/>
      <c r="AB17" s="21"/>
    </row>
    <row r="18" spans="1:28" ht="97.5" customHeight="1">
      <c r="A18" s="26" t="s">
        <v>409</v>
      </c>
      <c r="B18" s="57"/>
      <c r="C18" s="61" t="s">
        <v>13</v>
      </c>
      <c r="D18" s="167" t="s">
        <v>149</v>
      </c>
      <c r="E18" s="167"/>
      <c r="F18" s="167"/>
      <c r="G18" s="32">
        <f t="shared" si="16"/>
        <v>121.50000000000001</v>
      </c>
      <c r="H18" s="33">
        <f t="shared" si="17"/>
        <v>99.000000000000014</v>
      </c>
      <c r="I18" s="34">
        <v>90</v>
      </c>
      <c r="J18" s="70">
        <f t="shared" si="0"/>
        <v>94.050000000000011</v>
      </c>
      <c r="K18" s="71">
        <f t="shared" si="1"/>
        <v>85.5</v>
      </c>
      <c r="L18" s="15">
        <f t="shared" si="8"/>
        <v>1</v>
      </c>
      <c r="M18" s="15">
        <f t="shared" si="9"/>
        <v>90</v>
      </c>
      <c r="N18" s="15">
        <f t="shared" si="2"/>
        <v>90</v>
      </c>
      <c r="O18" s="7">
        <f t="shared" si="3"/>
        <v>90</v>
      </c>
      <c r="P18" s="112">
        <f t="shared" si="10"/>
        <v>92.7</v>
      </c>
      <c r="Q18" s="112">
        <f t="shared" si="11"/>
        <v>102.6</v>
      </c>
      <c r="R18" s="112">
        <f t="shared" si="12"/>
        <v>126.89999999999999</v>
      </c>
      <c r="S18" s="116">
        <f t="shared" si="13"/>
        <v>85.5</v>
      </c>
      <c r="T18" s="116">
        <f t="shared" si="14"/>
        <v>94.5</v>
      </c>
      <c r="U18" s="116">
        <f t="shared" si="15"/>
        <v>117</v>
      </c>
      <c r="Y18" s="21"/>
      <c r="AB18" s="21"/>
    </row>
    <row r="19" spans="1:28" s="8" customFormat="1" ht="29.25" customHeight="1">
      <c r="A19" s="142" t="s">
        <v>461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5">
        <f t="shared" si="8"/>
        <v>0</v>
      </c>
      <c r="M19" s="15">
        <f t="shared" si="9"/>
        <v>0</v>
      </c>
      <c r="N19" s="15">
        <f t="shared" si="2"/>
        <v>0</v>
      </c>
      <c r="O19" s="7" t="str">
        <f t="shared" si="3"/>
        <v xml:space="preserve"> </v>
      </c>
      <c r="P19" s="112" t="str">
        <f t="shared" si="10"/>
        <v xml:space="preserve"> </v>
      </c>
      <c r="Q19" s="112" t="str">
        <f t="shared" si="11"/>
        <v xml:space="preserve"> </v>
      </c>
      <c r="R19" s="112" t="str">
        <f t="shared" si="12"/>
        <v xml:space="preserve"> </v>
      </c>
      <c r="S19" s="116" t="str">
        <f t="shared" si="13"/>
        <v xml:space="preserve"> </v>
      </c>
      <c r="T19" s="116" t="str">
        <f t="shared" si="14"/>
        <v xml:space="preserve"> </v>
      </c>
      <c r="U19" s="116" t="str">
        <f t="shared" si="15"/>
        <v xml:space="preserve"> </v>
      </c>
      <c r="Y19" s="21"/>
      <c r="AB19" s="21"/>
    </row>
    <row r="20" spans="1:28" s="8" customFormat="1" ht="32.25" customHeight="1">
      <c r="A20" s="22" t="s">
        <v>174</v>
      </c>
      <c r="B20" s="22" t="s">
        <v>0</v>
      </c>
      <c r="C20" s="22" t="s">
        <v>36</v>
      </c>
      <c r="D20" s="165" t="s">
        <v>29</v>
      </c>
      <c r="E20" s="165"/>
      <c r="F20" s="165"/>
      <c r="G20" s="22" t="s">
        <v>61</v>
      </c>
      <c r="H20" s="22" t="s">
        <v>62</v>
      </c>
      <c r="I20" s="22" t="s">
        <v>63</v>
      </c>
      <c r="J20" s="24"/>
      <c r="K20" s="25" t="s">
        <v>35</v>
      </c>
      <c r="L20" s="15">
        <f t="shared" si="8"/>
        <v>1</v>
      </c>
      <c r="M20" s="15" t="str">
        <f t="shared" si="9"/>
        <v>ОПТ2</v>
      </c>
      <c r="N20" s="15" t="str">
        <f t="shared" si="2"/>
        <v xml:space="preserve"> </v>
      </c>
      <c r="O20" s="7" t="str">
        <f t="shared" si="3"/>
        <v xml:space="preserve"> </v>
      </c>
      <c r="P20" s="112" t="str">
        <f t="shared" si="10"/>
        <v xml:space="preserve"> </v>
      </c>
      <c r="Q20" s="112" t="str">
        <f t="shared" si="11"/>
        <v xml:space="preserve"> </v>
      </c>
      <c r="R20" s="112" t="str">
        <f t="shared" si="12"/>
        <v xml:space="preserve"> </v>
      </c>
      <c r="S20" s="116" t="str">
        <f t="shared" si="13"/>
        <v xml:space="preserve"> </v>
      </c>
      <c r="T20" s="116" t="str">
        <f t="shared" si="14"/>
        <v xml:space="preserve"> </v>
      </c>
      <c r="U20" s="116" t="str">
        <f t="shared" si="15"/>
        <v xml:space="preserve"> </v>
      </c>
      <c r="Y20" s="21"/>
      <c r="AB20" s="21"/>
    </row>
    <row r="21" spans="1:28" ht="78.75" customHeight="1">
      <c r="A21" s="26" t="s">
        <v>426</v>
      </c>
      <c r="B21" s="57"/>
      <c r="C21" s="61" t="s">
        <v>157</v>
      </c>
      <c r="D21" s="137" t="s">
        <v>20</v>
      </c>
      <c r="E21" s="137"/>
      <c r="F21" s="137"/>
      <c r="G21" s="32">
        <f t="shared" ref="G21:G29" si="18">I21*1.35</f>
        <v>26.325000000000003</v>
      </c>
      <c r="H21" s="33">
        <f t="shared" ref="H21:H29" si="19">I21*1.1</f>
        <v>21.450000000000003</v>
      </c>
      <c r="I21" s="34">
        <v>19.5</v>
      </c>
      <c r="J21" s="70">
        <f t="shared" ref="J21:J29" si="20">K21*1.1</f>
        <v>20.377500000000001</v>
      </c>
      <c r="K21" s="71">
        <f t="shared" ref="K21:K29" si="21">I21*0.95</f>
        <v>18.524999999999999</v>
      </c>
      <c r="L21" s="15">
        <f t="shared" si="8"/>
        <v>1</v>
      </c>
      <c r="M21" s="15">
        <f t="shared" si="9"/>
        <v>19.5</v>
      </c>
      <c r="N21" s="15">
        <f t="shared" si="2"/>
        <v>19.5</v>
      </c>
      <c r="O21" s="7">
        <f t="shared" si="3"/>
        <v>19.5</v>
      </c>
      <c r="P21" s="112">
        <f t="shared" si="10"/>
        <v>20.085000000000001</v>
      </c>
      <c r="Q21" s="112">
        <f t="shared" si="11"/>
        <v>22.229999999999997</v>
      </c>
      <c r="R21" s="112">
        <f t="shared" si="12"/>
        <v>27.494999999999997</v>
      </c>
      <c r="S21" s="116">
        <f t="shared" si="13"/>
        <v>18.524999999999999</v>
      </c>
      <c r="T21" s="116">
        <f t="shared" si="14"/>
        <v>20.475000000000001</v>
      </c>
      <c r="U21" s="116">
        <f t="shared" si="15"/>
        <v>25.35</v>
      </c>
      <c r="Y21" s="21"/>
      <c r="AB21" s="21"/>
    </row>
    <row r="22" spans="1:28" ht="78.75" customHeight="1">
      <c r="A22" s="26" t="s">
        <v>427</v>
      </c>
      <c r="B22" s="57"/>
      <c r="C22" s="61" t="s">
        <v>158</v>
      </c>
      <c r="D22" s="137" t="s">
        <v>20</v>
      </c>
      <c r="E22" s="137"/>
      <c r="F22" s="137"/>
      <c r="G22" s="32">
        <f t="shared" si="18"/>
        <v>47.25</v>
      </c>
      <c r="H22" s="33">
        <f t="shared" si="19"/>
        <v>38.5</v>
      </c>
      <c r="I22" s="34">
        <v>35</v>
      </c>
      <c r="J22" s="70">
        <f t="shared" si="20"/>
        <v>36.575000000000003</v>
      </c>
      <c r="K22" s="71">
        <f t="shared" si="21"/>
        <v>33.25</v>
      </c>
      <c r="L22" s="15">
        <f t="shared" si="8"/>
        <v>1</v>
      </c>
      <c r="M22" s="15">
        <f t="shared" si="9"/>
        <v>35</v>
      </c>
      <c r="N22" s="15">
        <f t="shared" si="2"/>
        <v>35</v>
      </c>
      <c r="O22" s="7">
        <f t="shared" si="3"/>
        <v>35</v>
      </c>
      <c r="P22" s="112">
        <f t="shared" si="10"/>
        <v>36.050000000000004</v>
      </c>
      <c r="Q22" s="112">
        <f t="shared" si="11"/>
        <v>39.9</v>
      </c>
      <c r="R22" s="112">
        <f t="shared" si="12"/>
        <v>49.349999999999994</v>
      </c>
      <c r="S22" s="116">
        <f t="shared" si="13"/>
        <v>33.25</v>
      </c>
      <c r="T22" s="116">
        <f t="shared" si="14"/>
        <v>36.75</v>
      </c>
      <c r="U22" s="116">
        <f t="shared" si="15"/>
        <v>45.5</v>
      </c>
      <c r="Y22" s="21"/>
      <c r="AB22" s="21"/>
    </row>
    <row r="23" spans="1:28" ht="99.75" customHeight="1">
      <c r="A23" s="26" t="s">
        <v>428</v>
      </c>
      <c r="B23" s="57"/>
      <c r="C23" s="61" t="s">
        <v>21</v>
      </c>
      <c r="D23" s="137" t="s">
        <v>20</v>
      </c>
      <c r="E23" s="137"/>
      <c r="F23" s="137"/>
      <c r="G23" s="32">
        <f t="shared" si="18"/>
        <v>128.25</v>
      </c>
      <c r="H23" s="33">
        <f t="shared" si="19"/>
        <v>104.50000000000001</v>
      </c>
      <c r="I23" s="34">
        <v>95</v>
      </c>
      <c r="J23" s="70">
        <f t="shared" si="20"/>
        <v>99.275000000000006</v>
      </c>
      <c r="K23" s="71">
        <f t="shared" si="21"/>
        <v>90.25</v>
      </c>
      <c r="L23" s="15">
        <f t="shared" si="8"/>
        <v>1</v>
      </c>
      <c r="M23" s="15">
        <f t="shared" si="9"/>
        <v>95</v>
      </c>
      <c r="N23" s="15">
        <f t="shared" si="2"/>
        <v>95</v>
      </c>
      <c r="O23" s="7">
        <f t="shared" si="3"/>
        <v>95</v>
      </c>
      <c r="P23" s="112">
        <f t="shared" si="10"/>
        <v>97.850000000000009</v>
      </c>
      <c r="Q23" s="112">
        <f t="shared" si="11"/>
        <v>108.3</v>
      </c>
      <c r="R23" s="112">
        <f t="shared" si="12"/>
        <v>133.94999999999999</v>
      </c>
      <c r="S23" s="116">
        <f t="shared" si="13"/>
        <v>90.25</v>
      </c>
      <c r="T23" s="116">
        <f t="shared" si="14"/>
        <v>99.75</v>
      </c>
      <c r="U23" s="116">
        <f t="shared" si="15"/>
        <v>123.5</v>
      </c>
      <c r="Y23" s="21"/>
      <c r="AB23" s="21"/>
    </row>
    <row r="24" spans="1:28" ht="37.5" customHeight="1">
      <c r="A24" s="26" t="s">
        <v>417</v>
      </c>
      <c r="B24" s="163"/>
      <c r="C24" s="61" t="s">
        <v>27</v>
      </c>
      <c r="D24" s="163"/>
      <c r="E24" s="163"/>
      <c r="F24" s="163"/>
      <c r="G24" s="32">
        <f t="shared" si="18"/>
        <v>37.800000000000004</v>
      </c>
      <c r="H24" s="33">
        <f t="shared" si="19"/>
        <v>30.800000000000004</v>
      </c>
      <c r="I24" s="34">
        <v>28</v>
      </c>
      <c r="J24" s="70">
        <f t="shared" si="20"/>
        <v>29.26</v>
      </c>
      <c r="K24" s="71">
        <f t="shared" si="21"/>
        <v>26.599999999999998</v>
      </c>
      <c r="L24" s="15">
        <f t="shared" si="8"/>
        <v>1</v>
      </c>
      <c r="M24" s="15">
        <f t="shared" si="9"/>
        <v>28</v>
      </c>
      <c r="N24" s="15">
        <f t="shared" si="2"/>
        <v>28</v>
      </c>
      <c r="O24" s="7">
        <f t="shared" si="3"/>
        <v>28</v>
      </c>
      <c r="P24" s="112">
        <f t="shared" si="10"/>
        <v>28.84</v>
      </c>
      <c r="Q24" s="112">
        <f t="shared" si="11"/>
        <v>31.919999999999998</v>
      </c>
      <c r="R24" s="112">
        <f t="shared" si="12"/>
        <v>39.479999999999997</v>
      </c>
      <c r="S24" s="116">
        <f t="shared" si="13"/>
        <v>26.6</v>
      </c>
      <c r="T24" s="116">
        <f t="shared" si="14"/>
        <v>29.400000000000002</v>
      </c>
      <c r="U24" s="116">
        <f t="shared" si="15"/>
        <v>36.4</v>
      </c>
      <c r="Y24" s="21"/>
      <c r="AB24" s="21"/>
    </row>
    <row r="25" spans="1:28" ht="38.25" customHeight="1">
      <c r="A25" s="26" t="s">
        <v>418</v>
      </c>
      <c r="B25" s="163"/>
      <c r="C25" s="61" t="s">
        <v>28</v>
      </c>
      <c r="D25" s="163"/>
      <c r="E25" s="163"/>
      <c r="F25" s="163"/>
      <c r="G25" s="32">
        <f t="shared" si="18"/>
        <v>60.750000000000007</v>
      </c>
      <c r="H25" s="33">
        <f t="shared" si="19"/>
        <v>49.500000000000007</v>
      </c>
      <c r="I25" s="34">
        <v>45</v>
      </c>
      <c r="J25" s="70">
        <f t="shared" si="20"/>
        <v>47.025000000000006</v>
      </c>
      <c r="K25" s="71">
        <f t="shared" si="21"/>
        <v>42.75</v>
      </c>
      <c r="L25" s="15">
        <f t="shared" si="8"/>
        <v>1</v>
      </c>
      <c r="M25" s="15">
        <f t="shared" si="9"/>
        <v>45</v>
      </c>
      <c r="N25" s="15">
        <f t="shared" si="2"/>
        <v>45</v>
      </c>
      <c r="O25" s="7">
        <f t="shared" si="3"/>
        <v>45</v>
      </c>
      <c r="P25" s="112">
        <f t="shared" si="10"/>
        <v>46.35</v>
      </c>
      <c r="Q25" s="112">
        <f t="shared" si="11"/>
        <v>51.3</v>
      </c>
      <c r="R25" s="112">
        <f t="shared" si="12"/>
        <v>63.449999999999996</v>
      </c>
      <c r="S25" s="116">
        <f t="shared" si="13"/>
        <v>42.75</v>
      </c>
      <c r="T25" s="116">
        <f t="shared" si="14"/>
        <v>47.25</v>
      </c>
      <c r="U25" s="116">
        <f t="shared" si="15"/>
        <v>58.5</v>
      </c>
      <c r="Y25" s="21"/>
      <c r="AB25" s="21"/>
    </row>
    <row r="26" spans="1:28" ht="72.75" customHeight="1">
      <c r="A26" s="26" t="s">
        <v>419</v>
      </c>
      <c r="B26" s="57"/>
      <c r="C26" s="61" t="s">
        <v>24</v>
      </c>
      <c r="D26" s="163"/>
      <c r="E26" s="163"/>
      <c r="F26" s="163"/>
      <c r="G26" s="32">
        <f t="shared" si="18"/>
        <v>10.8</v>
      </c>
      <c r="H26" s="33">
        <f t="shared" si="19"/>
        <v>8.8000000000000007</v>
      </c>
      <c r="I26" s="34">
        <v>8</v>
      </c>
      <c r="J26" s="70">
        <f t="shared" si="20"/>
        <v>8.36</v>
      </c>
      <c r="K26" s="71">
        <f t="shared" si="21"/>
        <v>7.6</v>
      </c>
      <c r="L26" s="15">
        <f t="shared" si="8"/>
        <v>1</v>
      </c>
      <c r="M26" s="15">
        <f t="shared" si="9"/>
        <v>8</v>
      </c>
      <c r="N26" s="15">
        <f t="shared" si="2"/>
        <v>8</v>
      </c>
      <c r="O26" s="7">
        <f t="shared" si="3"/>
        <v>8</v>
      </c>
      <c r="P26" s="112">
        <f t="shared" si="10"/>
        <v>8.24</v>
      </c>
      <c r="Q26" s="112">
        <f t="shared" si="11"/>
        <v>9.1199999999999992</v>
      </c>
      <c r="R26" s="112">
        <f t="shared" si="12"/>
        <v>11.28</v>
      </c>
      <c r="S26" s="116">
        <f t="shared" si="13"/>
        <v>7.6</v>
      </c>
      <c r="T26" s="116">
        <f t="shared" si="14"/>
        <v>8.4</v>
      </c>
      <c r="U26" s="116">
        <f t="shared" si="15"/>
        <v>10.4</v>
      </c>
      <c r="Y26" s="21"/>
      <c r="AB26" s="21"/>
    </row>
    <row r="27" spans="1:28" ht="108.75" customHeight="1">
      <c r="A27" s="26" t="s">
        <v>408</v>
      </c>
      <c r="B27" s="57"/>
      <c r="C27" s="61" t="s">
        <v>14</v>
      </c>
      <c r="D27" s="163"/>
      <c r="E27" s="163"/>
      <c r="F27" s="163"/>
      <c r="G27" s="32">
        <f t="shared" si="18"/>
        <v>1755.0000000000002</v>
      </c>
      <c r="H27" s="33">
        <f t="shared" si="19"/>
        <v>1430.0000000000002</v>
      </c>
      <c r="I27" s="34">
        <v>1300</v>
      </c>
      <c r="J27" s="70">
        <f t="shared" si="20"/>
        <v>1358.5</v>
      </c>
      <c r="K27" s="71">
        <f t="shared" si="21"/>
        <v>1235</v>
      </c>
      <c r="L27" s="15">
        <f t="shared" si="8"/>
        <v>1</v>
      </c>
      <c r="M27" s="15">
        <f t="shared" si="9"/>
        <v>1300</v>
      </c>
      <c r="N27" s="15">
        <f t="shared" si="2"/>
        <v>1300</v>
      </c>
      <c r="O27" s="7">
        <f t="shared" si="3"/>
        <v>1300</v>
      </c>
      <c r="P27" s="112">
        <f t="shared" si="10"/>
        <v>1339</v>
      </c>
      <c r="Q27" s="112">
        <f t="shared" si="11"/>
        <v>1481.9999999999998</v>
      </c>
      <c r="R27" s="112">
        <f t="shared" si="12"/>
        <v>1833</v>
      </c>
      <c r="S27" s="116">
        <f t="shared" si="13"/>
        <v>1235</v>
      </c>
      <c r="T27" s="116">
        <f t="shared" si="14"/>
        <v>1365</v>
      </c>
      <c r="U27" s="116">
        <f t="shared" si="15"/>
        <v>1690</v>
      </c>
      <c r="Y27" s="21" t="s">
        <v>196</v>
      </c>
      <c r="AB27" s="21" t="s">
        <v>196</v>
      </c>
    </row>
    <row r="28" spans="1:28" ht="42" customHeight="1">
      <c r="A28" s="26" t="s">
        <v>425</v>
      </c>
      <c r="B28" s="163"/>
      <c r="C28" s="61" t="s">
        <v>160</v>
      </c>
      <c r="D28" s="163"/>
      <c r="E28" s="163"/>
      <c r="F28" s="163"/>
      <c r="G28" s="32">
        <f t="shared" si="18"/>
        <v>135</v>
      </c>
      <c r="H28" s="33">
        <f t="shared" si="19"/>
        <v>110.00000000000001</v>
      </c>
      <c r="I28" s="34">
        <v>100</v>
      </c>
      <c r="J28" s="70">
        <f t="shared" si="20"/>
        <v>104.50000000000001</v>
      </c>
      <c r="K28" s="71">
        <f t="shared" si="21"/>
        <v>95</v>
      </c>
      <c r="L28" s="15">
        <f t="shared" si="8"/>
        <v>1</v>
      </c>
      <c r="M28" s="15">
        <f t="shared" si="9"/>
        <v>100</v>
      </c>
      <c r="N28" s="15">
        <f t="shared" si="2"/>
        <v>100</v>
      </c>
      <c r="O28" s="7">
        <f t="shared" si="3"/>
        <v>100</v>
      </c>
      <c r="P28" s="112">
        <f t="shared" si="10"/>
        <v>103</v>
      </c>
      <c r="Q28" s="112">
        <f t="shared" si="11"/>
        <v>113.99999999999999</v>
      </c>
      <c r="R28" s="112">
        <f t="shared" si="12"/>
        <v>141</v>
      </c>
      <c r="S28" s="116">
        <f t="shared" si="13"/>
        <v>95</v>
      </c>
      <c r="T28" s="116">
        <f t="shared" si="14"/>
        <v>105</v>
      </c>
      <c r="U28" s="116">
        <f t="shared" si="15"/>
        <v>130</v>
      </c>
      <c r="Y28" s="21"/>
      <c r="AB28" s="21"/>
    </row>
    <row r="29" spans="1:28" ht="47.25" customHeight="1">
      <c r="A29" s="26" t="s">
        <v>424</v>
      </c>
      <c r="B29" s="163"/>
      <c r="C29" s="61" t="s">
        <v>159</v>
      </c>
      <c r="D29" s="163"/>
      <c r="E29" s="163"/>
      <c r="F29" s="163"/>
      <c r="G29" s="32">
        <f t="shared" si="18"/>
        <v>3240</v>
      </c>
      <c r="H29" s="33">
        <f t="shared" si="19"/>
        <v>2640</v>
      </c>
      <c r="I29" s="34">
        <v>2400</v>
      </c>
      <c r="J29" s="70">
        <f t="shared" si="20"/>
        <v>2508</v>
      </c>
      <c r="K29" s="71">
        <f t="shared" si="21"/>
        <v>2280</v>
      </c>
      <c r="L29" s="15">
        <f t="shared" si="8"/>
        <v>1</v>
      </c>
      <c r="M29" s="15">
        <f t="shared" si="9"/>
        <v>2400</v>
      </c>
      <c r="N29" s="15">
        <f t="shared" si="2"/>
        <v>2400</v>
      </c>
      <c r="O29" s="7">
        <f t="shared" si="3"/>
        <v>2400</v>
      </c>
      <c r="P29" s="112">
        <f t="shared" si="10"/>
        <v>2472</v>
      </c>
      <c r="Q29" s="112">
        <f t="shared" si="11"/>
        <v>2735.9999999999995</v>
      </c>
      <c r="R29" s="112">
        <f t="shared" si="12"/>
        <v>3384</v>
      </c>
      <c r="S29" s="116">
        <f t="shared" si="13"/>
        <v>2280</v>
      </c>
      <c r="T29" s="116">
        <f t="shared" si="14"/>
        <v>2520</v>
      </c>
      <c r="U29" s="116">
        <f t="shared" si="15"/>
        <v>3120</v>
      </c>
      <c r="Y29" s="21"/>
      <c r="AB29" s="21"/>
    </row>
    <row r="30" spans="1:28" s="8" customFormat="1" ht="29.25" customHeight="1">
      <c r="A30" s="142" t="s">
        <v>462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5">
        <f t="shared" si="8"/>
        <v>0</v>
      </c>
      <c r="M30" s="15">
        <f t="shared" si="9"/>
        <v>0</v>
      </c>
      <c r="N30" s="15">
        <f t="shared" si="2"/>
        <v>0</v>
      </c>
      <c r="O30" s="7" t="str">
        <f t="shared" si="3"/>
        <v xml:space="preserve"> </v>
      </c>
      <c r="P30" s="112" t="str">
        <f t="shared" si="10"/>
        <v xml:space="preserve"> </v>
      </c>
      <c r="Q30" s="112" t="str">
        <f t="shared" si="11"/>
        <v xml:space="preserve"> </v>
      </c>
      <c r="R30" s="112" t="str">
        <f t="shared" si="12"/>
        <v xml:space="preserve"> </v>
      </c>
      <c r="S30" s="116" t="str">
        <f t="shared" si="13"/>
        <v xml:space="preserve"> </v>
      </c>
      <c r="T30" s="116" t="str">
        <f t="shared" si="14"/>
        <v xml:space="preserve"> </v>
      </c>
      <c r="U30" s="116" t="str">
        <f t="shared" si="15"/>
        <v xml:space="preserve"> </v>
      </c>
      <c r="Y30" s="21"/>
      <c r="AB30" s="21"/>
    </row>
    <row r="31" spans="1:28" s="8" customFormat="1" ht="32.25" customHeight="1">
      <c r="A31" s="22" t="s">
        <v>174</v>
      </c>
      <c r="B31" s="22" t="s">
        <v>0</v>
      </c>
      <c r="C31" s="22" t="s">
        <v>36</v>
      </c>
      <c r="D31" s="165" t="s">
        <v>29</v>
      </c>
      <c r="E31" s="165"/>
      <c r="F31" s="165"/>
      <c r="G31" s="22" t="s">
        <v>61</v>
      </c>
      <c r="H31" s="22" t="s">
        <v>62</v>
      </c>
      <c r="I31" s="22" t="s">
        <v>63</v>
      </c>
      <c r="J31" s="24"/>
      <c r="K31" s="25" t="s">
        <v>35</v>
      </c>
      <c r="L31" s="15">
        <f t="shared" si="8"/>
        <v>1</v>
      </c>
      <c r="M31" s="15" t="str">
        <f t="shared" si="9"/>
        <v>ОПТ2</v>
      </c>
      <c r="N31" s="15" t="str">
        <f t="shared" si="2"/>
        <v xml:space="preserve"> </v>
      </c>
      <c r="O31" s="7" t="str">
        <f t="shared" si="3"/>
        <v xml:space="preserve"> </v>
      </c>
      <c r="P31" s="112" t="str">
        <f t="shared" si="10"/>
        <v xml:space="preserve"> </v>
      </c>
      <c r="Q31" s="112" t="str">
        <f t="shared" si="11"/>
        <v xml:space="preserve"> </v>
      </c>
      <c r="R31" s="112" t="str">
        <f t="shared" si="12"/>
        <v xml:space="preserve"> </v>
      </c>
      <c r="S31" s="116" t="str">
        <f t="shared" si="13"/>
        <v xml:space="preserve"> </v>
      </c>
      <c r="T31" s="116" t="str">
        <f t="shared" si="14"/>
        <v xml:space="preserve"> </v>
      </c>
      <c r="U31" s="116" t="str">
        <f t="shared" si="15"/>
        <v xml:space="preserve"> </v>
      </c>
      <c r="Y31" s="21"/>
      <c r="AB31" s="21"/>
    </row>
    <row r="32" spans="1:28" ht="82.5" customHeight="1">
      <c r="A32" s="26" t="s">
        <v>429</v>
      </c>
      <c r="B32" s="57"/>
      <c r="C32" s="61" t="s">
        <v>430</v>
      </c>
      <c r="D32" s="167" t="s">
        <v>151</v>
      </c>
      <c r="E32" s="167"/>
      <c r="F32" s="167"/>
      <c r="G32" s="32">
        <f t="shared" si="16"/>
        <v>66.150000000000006</v>
      </c>
      <c r="H32" s="33">
        <f t="shared" si="17"/>
        <v>53.900000000000006</v>
      </c>
      <c r="I32" s="34">
        <v>49</v>
      </c>
      <c r="J32" s="70">
        <f t="shared" si="0"/>
        <v>51.204999999999998</v>
      </c>
      <c r="K32" s="71">
        <f t="shared" si="1"/>
        <v>46.55</v>
      </c>
      <c r="L32" s="15">
        <f t="shared" si="8"/>
        <v>1</v>
      </c>
      <c r="M32" s="15">
        <f t="shared" si="9"/>
        <v>49</v>
      </c>
      <c r="N32" s="15">
        <f t="shared" si="2"/>
        <v>49</v>
      </c>
      <c r="O32" s="7">
        <f t="shared" si="3"/>
        <v>49</v>
      </c>
      <c r="P32" s="112">
        <f t="shared" si="10"/>
        <v>50.47</v>
      </c>
      <c r="Q32" s="112">
        <f t="shared" si="11"/>
        <v>55.859999999999992</v>
      </c>
      <c r="R32" s="112">
        <f t="shared" si="12"/>
        <v>69.089999999999989</v>
      </c>
      <c r="S32" s="116">
        <f t="shared" si="13"/>
        <v>46.55</v>
      </c>
      <c r="T32" s="116">
        <f t="shared" si="14"/>
        <v>51.45</v>
      </c>
      <c r="U32" s="116">
        <f t="shared" si="15"/>
        <v>63.7</v>
      </c>
      <c r="Y32" s="21"/>
      <c r="AB32" s="21"/>
    </row>
    <row r="33" spans="1:28" ht="97.5" customHeight="1">
      <c r="A33" s="26" t="s">
        <v>447</v>
      </c>
      <c r="B33" s="57"/>
      <c r="C33" s="28" t="s">
        <v>450</v>
      </c>
      <c r="D33" s="166" t="s">
        <v>156</v>
      </c>
      <c r="E33" s="166"/>
      <c r="F33" s="166"/>
      <c r="G33" s="32">
        <f t="shared" si="16"/>
        <v>66.150000000000006</v>
      </c>
      <c r="H33" s="33">
        <f t="shared" si="17"/>
        <v>53.900000000000006</v>
      </c>
      <c r="I33" s="34">
        <v>49</v>
      </c>
      <c r="J33" s="35">
        <f t="shared" si="0"/>
        <v>51.204999999999998</v>
      </c>
      <c r="K33" s="51">
        <f t="shared" si="1"/>
        <v>46.55</v>
      </c>
      <c r="L33" s="15">
        <f t="shared" si="8"/>
        <v>1</v>
      </c>
      <c r="M33" s="15">
        <f t="shared" si="9"/>
        <v>49</v>
      </c>
      <c r="N33" s="15">
        <f t="shared" si="2"/>
        <v>49</v>
      </c>
      <c r="O33" s="7">
        <f t="shared" si="3"/>
        <v>49</v>
      </c>
      <c r="P33" s="112">
        <f t="shared" si="10"/>
        <v>50.47</v>
      </c>
      <c r="Q33" s="112">
        <f t="shared" si="11"/>
        <v>55.859999999999992</v>
      </c>
      <c r="R33" s="112">
        <f t="shared" si="12"/>
        <v>69.089999999999989</v>
      </c>
      <c r="S33" s="116">
        <f t="shared" si="13"/>
        <v>46.55</v>
      </c>
      <c r="T33" s="116">
        <f t="shared" si="14"/>
        <v>51.45</v>
      </c>
      <c r="U33" s="116">
        <f t="shared" si="15"/>
        <v>63.7</v>
      </c>
      <c r="Y33" s="21" t="s">
        <v>50</v>
      </c>
      <c r="AB33" s="21" t="s">
        <v>50</v>
      </c>
    </row>
    <row r="34" spans="1:28" ht="94.5" customHeight="1">
      <c r="A34" s="26" t="s">
        <v>448</v>
      </c>
      <c r="B34" s="94"/>
      <c r="C34" s="95" t="s">
        <v>451</v>
      </c>
      <c r="D34" s="170" t="s">
        <v>154</v>
      </c>
      <c r="E34" s="170"/>
      <c r="F34" s="170"/>
      <c r="G34" s="32">
        <f t="shared" si="16"/>
        <v>66.150000000000006</v>
      </c>
      <c r="H34" s="33">
        <f t="shared" si="17"/>
        <v>53.900000000000006</v>
      </c>
      <c r="I34" s="34">
        <v>49</v>
      </c>
      <c r="J34" s="35">
        <f t="shared" si="0"/>
        <v>51.204999999999998</v>
      </c>
      <c r="K34" s="51">
        <f t="shared" si="1"/>
        <v>46.55</v>
      </c>
      <c r="L34" s="15">
        <f t="shared" si="8"/>
        <v>1</v>
      </c>
      <c r="M34" s="15">
        <f t="shared" si="9"/>
        <v>49</v>
      </c>
      <c r="N34" s="15">
        <f t="shared" si="2"/>
        <v>49</v>
      </c>
      <c r="O34" s="7">
        <f t="shared" si="3"/>
        <v>49</v>
      </c>
      <c r="P34" s="112">
        <f t="shared" si="10"/>
        <v>50.47</v>
      </c>
      <c r="Q34" s="112">
        <f t="shared" si="11"/>
        <v>55.859999999999992</v>
      </c>
      <c r="R34" s="112">
        <f t="shared" si="12"/>
        <v>69.089999999999989</v>
      </c>
      <c r="S34" s="116">
        <f t="shared" si="13"/>
        <v>46.55</v>
      </c>
      <c r="T34" s="116">
        <f t="shared" si="14"/>
        <v>51.45</v>
      </c>
      <c r="U34" s="116">
        <f t="shared" si="15"/>
        <v>63.7</v>
      </c>
      <c r="Y34" s="21" t="s">
        <v>50</v>
      </c>
      <c r="AB34" s="21" t="s">
        <v>50</v>
      </c>
    </row>
    <row r="35" spans="1:28" ht="96" customHeight="1">
      <c r="A35" s="26" t="s">
        <v>449</v>
      </c>
      <c r="B35" s="57"/>
      <c r="C35" s="28" t="s">
        <v>452</v>
      </c>
      <c r="D35" s="166" t="s">
        <v>155</v>
      </c>
      <c r="E35" s="166"/>
      <c r="F35" s="166"/>
      <c r="G35" s="32">
        <f t="shared" si="16"/>
        <v>66.150000000000006</v>
      </c>
      <c r="H35" s="33">
        <f t="shared" si="17"/>
        <v>53.900000000000006</v>
      </c>
      <c r="I35" s="34">
        <v>49</v>
      </c>
      <c r="J35" s="35">
        <f t="shared" si="0"/>
        <v>51.204999999999998</v>
      </c>
      <c r="K35" s="51">
        <f t="shared" si="1"/>
        <v>46.55</v>
      </c>
      <c r="L35" s="15">
        <f t="shared" si="8"/>
        <v>1</v>
      </c>
      <c r="M35" s="15">
        <f t="shared" si="9"/>
        <v>49</v>
      </c>
      <c r="N35" s="15">
        <f t="shared" si="2"/>
        <v>49</v>
      </c>
      <c r="O35" s="7">
        <f t="shared" si="3"/>
        <v>49</v>
      </c>
      <c r="P35" s="112">
        <f t="shared" si="10"/>
        <v>50.47</v>
      </c>
      <c r="Q35" s="112">
        <f t="shared" si="11"/>
        <v>55.859999999999992</v>
      </c>
      <c r="R35" s="112">
        <f t="shared" si="12"/>
        <v>69.089999999999989</v>
      </c>
      <c r="S35" s="116">
        <f t="shared" si="13"/>
        <v>46.55</v>
      </c>
      <c r="T35" s="116">
        <f t="shared" si="14"/>
        <v>51.45</v>
      </c>
      <c r="U35" s="116">
        <f t="shared" si="15"/>
        <v>63.7</v>
      </c>
      <c r="Y35" s="21" t="s">
        <v>50</v>
      </c>
      <c r="AB35" s="21" t="s">
        <v>50</v>
      </c>
    </row>
    <row r="36" spans="1:28" ht="98.25" customHeight="1">
      <c r="A36" s="26" t="s">
        <v>446</v>
      </c>
      <c r="B36" s="57"/>
      <c r="C36" s="61" t="s">
        <v>445</v>
      </c>
      <c r="D36" s="167" t="s">
        <v>153</v>
      </c>
      <c r="E36" s="167"/>
      <c r="F36" s="167"/>
      <c r="G36" s="32">
        <f t="shared" si="16"/>
        <v>94.5</v>
      </c>
      <c r="H36" s="33">
        <f t="shared" si="17"/>
        <v>77</v>
      </c>
      <c r="I36" s="34">
        <v>70</v>
      </c>
      <c r="J36" s="70">
        <f t="shared" si="0"/>
        <v>73.150000000000006</v>
      </c>
      <c r="K36" s="71">
        <f t="shared" si="1"/>
        <v>66.5</v>
      </c>
      <c r="L36" s="15">
        <f t="shared" si="8"/>
        <v>1</v>
      </c>
      <c r="M36" s="15">
        <f t="shared" si="9"/>
        <v>70</v>
      </c>
      <c r="N36" s="15">
        <f t="shared" si="2"/>
        <v>70</v>
      </c>
      <c r="O36" s="7">
        <f t="shared" si="3"/>
        <v>70</v>
      </c>
      <c r="P36" s="112">
        <f t="shared" si="10"/>
        <v>72.100000000000009</v>
      </c>
      <c r="Q36" s="112">
        <f t="shared" si="11"/>
        <v>79.8</v>
      </c>
      <c r="R36" s="112">
        <f t="shared" si="12"/>
        <v>98.699999999999989</v>
      </c>
      <c r="S36" s="116">
        <f t="shared" si="13"/>
        <v>66.5</v>
      </c>
      <c r="T36" s="116">
        <f t="shared" si="14"/>
        <v>73.5</v>
      </c>
      <c r="U36" s="116">
        <f t="shared" si="15"/>
        <v>91</v>
      </c>
      <c r="Y36" s="21"/>
      <c r="AB36" s="21"/>
    </row>
    <row r="37" spans="1:28" ht="96" customHeight="1">
      <c r="A37" s="26" t="s">
        <v>432</v>
      </c>
      <c r="B37" s="57"/>
      <c r="C37" s="61" t="s">
        <v>431</v>
      </c>
      <c r="D37" s="167" t="s">
        <v>152</v>
      </c>
      <c r="E37" s="167"/>
      <c r="F37" s="167"/>
      <c r="G37" s="32">
        <f t="shared" si="16"/>
        <v>108</v>
      </c>
      <c r="H37" s="33">
        <f t="shared" si="17"/>
        <v>88</v>
      </c>
      <c r="I37" s="34">
        <v>80</v>
      </c>
      <c r="J37" s="70">
        <f t="shared" si="0"/>
        <v>83.600000000000009</v>
      </c>
      <c r="K37" s="71">
        <f t="shared" si="1"/>
        <v>76</v>
      </c>
      <c r="L37" s="15">
        <f t="shared" si="8"/>
        <v>1</v>
      </c>
      <c r="M37" s="15">
        <f t="shared" si="9"/>
        <v>80</v>
      </c>
      <c r="N37" s="15">
        <f t="shared" si="2"/>
        <v>80</v>
      </c>
      <c r="O37" s="7">
        <f t="shared" si="3"/>
        <v>80</v>
      </c>
      <c r="P37" s="112">
        <f t="shared" si="10"/>
        <v>82.4</v>
      </c>
      <c r="Q37" s="112">
        <f t="shared" si="11"/>
        <v>91.199999999999989</v>
      </c>
      <c r="R37" s="112">
        <f t="shared" si="12"/>
        <v>112.8</v>
      </c>
      <c r="S37" s="116">
        <f t="shared" si="13"/>
        <v>76</v>
      </c>
      <c r="T37" s="116">
        <f t="shared" si="14"/>
        <v>84</v>
      </c>
      <c r="U37" s="116">
        <f t="shared" si="15"/>
        <v>104</v>
      </c>
      <c r="Y37" s="21"/>
      <c r="AB37" s="21"/>
    </row>
    <row r="38" spans="1:28" ht="99" customHeight="1">
      <c r="A38" s="26" t="s">
        <v>434</v>
      </c>
      <c r="B38" s="57"/>
      <c r="C38" s="61" t="s">
        <v>433</v>
      </c>
      <c r="D38" s="167" t="s">
        <v>152</v>
      </c>
      <c r="E38" s="167"/>
      <c r="F38" s="167"/>
      <c r="G38" s="32">
        <f t="shared" si="16"/>
        <v>108</v>
      </c>
      <c r="H38" s="33">
        <f t="shared" si="17"/>
        <v>88</v>
      </c>
      <c r="I38" s="34">
        <v>80</v>
      </c>
      <c r="J38" s="70">
        <f t="shared" si="0"/>
        <v>83.600000000000009</v>
      </c>
      <c r="K38" s="71">
        <f t="shared" si="1"/>
        <v>76</v>
      </c>
      <c r="L38" s="15">
        <f t="shared" si="8"/>
        <v>1</v>
      </c>
      <c r="M38" s="15">
        <f t="shared" si="9"/>
        <v>80</v>
      </c>
      <c r="N38" s="15">
        <f t="shared" si="2"/>
        <v>80</v>
      </c>
      <c r="O38" s="7">
        <f t="shared" si="3"/>
        <v>80</v>
      </c>
      <c r="P38" s="112">
        <f t="shared" si="10"/>
        <v>82.4</v>
      </c>
      <c r="Q38" s="112">
        <f t="shared" si="11"/>
        <v>91.199999999999989</v>
      </c>
      <c r="R38" s="112">
        <f t="shared" si="12"/>
        <v>112.8</v>
      </c>
      <c r="S38" s="116">
        <f t="shared" si="13"/>
        <v>76</v>
      </c>
      <c r="T38" s="116">
        <f t="shared" si="14"/>
        <v>84</v>
      </c>
      <c r="U38" s="116">
        <f t="shared" si="15"/>
        <v>104</v>
      </c>
      <c r="Y38" s="21"/>
      <c r="AB38" s="21"/>
    </row>
    <row r="39" spans="1:28" ht="71.25" customHeight="1">
      <c r="A39" s="26" t="s">
        <v>435</v>
      </c>
      <c r="B39" s="168"/>
      <c r="C39" s="97" t="s">
        <v>490</v>
      </c>
      <c r="D39" s="168"/>
      <c r="E39" s="168"/>
      <c r="F39" s="168"/>
      <c r="G39" s="32">
        <f t="shared" si="16"/>
        <v>114.75000000000001</v>
      </c>
      <c r="H39" s="33">
        <f t="shared" si="17"/>
        <v>93.500000000000014</v>
      </c>
      <c r="I39" s="34">
        <v>85</v>
      </c>
      <c r="J39" s="70">
        <f t="shared" si="0"/>
        <v>88.825000000000003</v>
      </c>
      <c r="K39" s="71">
        <f t="shared" si="1"/>
        <v>80.75</v>
      </c>
      <c r="L39" s="15">
        <f t="shared" si="8"/>
        <v>1</v>
      </c>
      <c r="M39" s="15">
        <f t="shared" si="9"/>
        <v>85</v>
      </c>
      <c r="N39" s="15">
        <f t="shared" si="2"/>
        <v>85</v>
      </c>
      <c r="O39" s="7">
        <f t="shared" si="3"/>
        <v>85</v>
      </c>
      <c r="P39" s="112">
        <f t="shared" si="10"/>
        <v>87.55</v>
      </c>
      <c r="Q39" s="112">
        <f t="shared" si="11"/>
        <v>96.899999999999991</v>
      </c>
      <c r="R39" s="112">
        <f t="shared" si="12"/>
        <v>119.85</v>
      </c>
      <c r="S39" s="116">
        <f t="shared" si="13"/>
        <v>80.75</v>
      </c>
      <c r="T39" s="116">
        <f t="shared" si="14"/>
        <v>89.25</v>
      </c>
      <c r="U39" s="116">
        <f t="shared" si="15"/>
        <v>110.5</v>
      </c>
      <c r="Y39" s="21"/>
      <c r="AB39" s="21"/>
    </row>
    <row r="40" spans="1:28" ht="66" customHeight="1">
      <c r="A40" s="26" t="s">
        <v>436</v>
      </c>
      <c r="B40" s="168"/>
      <c r="C40" s="97" t="s">
        <v>491</v>
      </c>
      <c r="D40" s="168"/>
      <c r="E40" s="168"/>
      <c r="F40" s="168"/>
      <c r="G40" s="32">
        <f t="shared" si="16"/>
        <v>128.25</v>
      </c>
      <c r="H40" s="33">
        <f t="shared" si="17"/>
        <v>104.50000000000001</v>
      </c>
      <c r="I40" s="34">
        <v>95</v>
      </c>
      <c r="J40" s="70">
        <f t="shared" si="0"/>
        <v>99.275000000000006</v>
      </c>
      <c r="K40" s="71">
        <f t="shared" si="1"/>
        <v>90.25</v>
      </c>
      <c r="L40" s="15">
        <f t="shared" si="8"/>
        <v>1</v>
      </c>
      <c r="M40" s="15">
        <f t="shared" si="9"/>
        <v>95</v>
      </c>
      <c r="N40" s="15">
        <f t="shared" si="2"/>
        <v>95</v>
      </c>
      <c r="O40" s="7">
        <f t="shared" si="3"/>
        <v>95</v>
      </c>
      <c r="P40" s="112">
        <f t="shared" si="10"/>
        <v>97.850000000000009</v>
      </c>
      <c r="Q40" s="112">
        <f t="shared" si="11"/>
        <v>108.3</v>
      </c>
      <c r="R40" s="112">
        <f t="shared" si="12"/>
        <v>133.94999999999999</v>
      </c>
      <c r="S40" s="116">
        <f t="shared" si="13"/>
        <v>90.25</v>
      </c>
      <c r="T40" s="116">
        <f t="shared" si="14"/>
        <v>99.75</v>
      </c>
      <c r="U40" s="116">
        <f t="shared" si="15"/>
        <v>123.5</v>
      </c>
      <c r="Y40" s="21"/>
      <c r="AB40" s="21"/>
    </row>
    <row r="41" spans="1:28" ht="156" customHeight="1">
      <c r="A41" s="26" t="s">
        <v>441</v>
      </c>
      <c r="B41" s="98"/>
      <c r="C41" s="95" t="s">
        <v>443</v>
      </c>
      <c r="D41" s="169"/>
      <c r="E41" s="169"/>
      <c r="F41" s="169"/>
      <c r="G41" s="32">
        <f t="shared" si="16"/>
        <v>364.5</v>
      </c>
      <c r="H41" s="33">
        <f t="shared" si="17"/>
        <v>297</v>
      </c>
      <c r="I41" s="34">
        <v>270</v>
      </c>
      <c r="J41" s="39">
        <f t="shared" si="0"/>
        <v>282.15000000000003</v>
      </c>
      <c r="K41" s="71">
        <f t="shared" si="1"/>
        <v>256.5</v>
      </c>
      <c r="L41" s="15">
        <f t="shared" si="8"/>
        <v>1</v>
      </c>
      <c r="M41" s="15">
        <f t="shared" si="9"/>
        <v>270</v>
      </c>
      <c r="N41" s="15">
        <f t="shared" si="2"/>
        <v>270</v>
      </c>
      <c r="O41" s="7">
        <f t="shared" si="3"/>
        <v>270</v>
      </c>
      <c r="P41" s="112">
        <f t="shared" si="10"/>
        <v>278.10000000000002</v>
      </c>
      <c r="Q41" s="112">
        <f t="shared" si="11"/>
        <v>307.79999999999995</v>
      </c>
      <c r="R41" s="112">
        <f t="shared" si="12"/>
        <v>380.7</v>
      </c>
      <c r="S41" s="116">
        <f t="shared" si="13"/>
        <v>256.5</v>
      </c>
      <c r="T41" s="116">
        <f t="shared" si="14"/>
        <v>283.5</v>
      </c>
      <c r="U41" s="116">
        <f t="shared" si="15"/>
        <v>351</v>
      </c>
      <c r="Y41" s="21"/>
      <c r="AB41" s="21"/>
    </row>
    <row r="42" spans="1:28" ht="154.5" customHeight="1">
      <c r="A42" s="26" t="s">
        <v>442</v>
      </c>
      <c r="B42" s="57"/>
      <c r="C42" s="61" t="s">
        <v>444</v>
      </c>
      <c r="D42" s="163"/>
      <c r="E42" s="163"/>
      <c r="F42" s="163"/>
      <c r="G42" s="32">
        <f t="shared" si="16"/>
        <v>378</v>
      </c>
      <c r="H42" s="33">
        <f t="shared" si="17"/>
        <v>308</v>
      </c>
      <c r="I42" s="34">
        <v>280</v>
      </c>
      <c r="J42" s="70">
        <f t="shared" si="0"/>
        <v>292.60000000000002</v>
      </c>
      <c r="K42" s="71">
        <f t="shared" si="1"/>
        <v>266</v>
      </c>
      <c r="L42" s="15">
        <f t="shared" si="8"/>
        <v>1</v>
      </c>
      <c r="M42" s="15">
        <f t="shared" si="9"/>
        <v>280</v>
      </c>
      <c r="N42" s="15">
        <f t="shared" si="2"/>
        <v>280</v>
      </c>
      <c r="O42" s="7">
        <f t="shared" si="3"/>
        <v>280</v>
      </c>
      <c r="P42" s="112">
        <f t="shared" si="10"/>
        <v>288.40000000000003</v>
      </c>
      <c r="Q42" s="112">
        <f t="shared" si="11"/>
        <v>319.2</v>
      </c>
      <c r="R42" s="112">
        <f t="shared" si="12"/>
        <v>394.79999999999995</v>
      </c>
      <c r="S42" s="116">
        <f t="shared" si="13"/>
        <v>266</v>
      </c>
      <c r="T42" s="116">
        <f t="shared" si="14"/>
        <v>294</v>
      </c>
      <c r="U42" s="116">
        <f t="shared" si="15"/>
        <v>364</v>
      </c>
      <c r="Y42" s="21"/>
      <c r="AB42" s="21"/>
    </row>
    <row r="43" spans="1:28" ht="150" customHeight="1">
      <c r="A43" s="26" t="s">
        <v>440</v>
      </c>
      <c r="B43" s="63"/>
      <c r="C43" s="28" t="s">
        <v>439</v>
      </c>
      <c r="D43" s="164"/>
      <c r="E43" s="164"/>
      <c r="F43" s="164"/>
      <c r="G43" s="32">
        <f t="shared" si="16"/>
        <v>432</v>
      </c>
      <c r="H43" s="33">
        <f t="shared" si="17"/>
        <v>352</v>
      </c>
      <c r="I43" s="34">
        <v>320</v>
      </c>
      <c r="J43" s="70">
        <f t="shared" si="0"/>
        <v>334.40000000000003</v>
      </c>
      <c r="K43" s="71">
        <f t="shared" si="1"/>
        <v>304</v>
      </c>
      <c r="L43" s="15">
        <f t="shared" si="8"/>
        <v>1</v>
      </c>
      <c r="M43" s="15">
        <f t="shared" si="9"/>
        <v>320</v>
      </c>
      <c r="N43" s="15">
        <f t="shared" si="2"/>
        <v>320</v>
      </c>
      <c r="O43" s="7">
        <f t="shared" si="3"/>
        <v>320</v>
      </c>
      <c r="P43" s="112">
        <f t="shared" si="10"/>
        <v>329.6</v>
      </c>
      <c r="Q43" s="112">
        <f t="shared" si="11"/>
        <v>364.79999999999995</v>
      </c>
      <c r="R43" s="112">
        <f t="shared" si="12"/>
        <v>451.2</v>
      </c>
      <c r="S43" s="116">
        <f t="shared" si="13"/>
        <v>304</v>
      </c>
      <c r="T43" s="116">
        <f t="shared" si="14"/>
        <v>336</v>
      </c>
      <c r="U43" s="116">
        <f t="shared" si="15"/>
        <v>416</v>
      </c>
      <c r="Y43" s="21"/>
      <c r="AB43" s="21"/>
    </row>
    <row r="44" spans="1:28" ht="162" customHeight="1">
      <c r="A44" s="26" t="s">
        <v>438</v>
      </c>
      <c r="B44" s="63"/>
      <c r="C44" s="61" t="s">
        <v>437</v>
      </c>
      <c r="D44" s="163"/>
      <c r="E44" s="163"/>
      <c r="F44" s="163"/>
      <c r="G44" s="32">
        <f t="shared" si="16"/>
        <v>641.25</v>
      </c>
      <c r="H44" s="33">
        <f t="shared" si="17"/>
        <v>522.5</v>
      </c>
      <c r="I44" s="34">
        <v>475</v>
      </c>
      <c r="J44" s="70">
        <f t="shared" si="0"/>
        <v>496.37500000000006</v>
      </c>
      <c r="K44" s="71">
        <f t="shared" si="1"/>
        <v>451.25</v>
      </c>
      <c r="L44" s="15">
        <f t="shared" si="8"/>
        <v>1</v>
      </c>
      <c r="M44" s="15">
        <f t="shared" si="9"/>
        <v>475</v>
      </c>
      <c r="N44" s="15">
        <f t="shared" si="2"/>
        <v>475</v>
      </c>
      <c r="O44" s="7">
        <f t="shared" si="3"/>
        <v>475</v>
      </c>
      <c r="P44" s="112">
        <f t="shared" si="10"/>
        <v>489.25</v>
      </c>
      <c r="Q44" s="112">
        <f t="shared" si="11"/>
        <v>541.5</v>
      </c>
      <c r="R44" s="112">
        <f t="shared" si="12"/>
        <v>669.75</v>
      </c>
      <c r="S44" s="116">
        <f t="shared" si="13"/>
        <v>451.25</v>
      </c>
      <c r="T44" s="116">
        <f t="shared" si="14"/>
        <v>498.75</v>
      </c>
      <c r="U44" s="116">
        <f t="shared" si="15"/>
        <v>617.5</v>
      </c>
      <c r="Y44" s="21"/>
      <c r="AB44" s="21"/>
    </row>
    <row r="45" spans="1:28" s="8" customFormat="1" ht="29.25" customHeight="1">
      <c r="A45" s="142" t="s">
        <v>463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5">
        <f t="shared" si="8"/>
        <v>0</v>
      </c>
      <c r="M45" s="15">
        <f t="shared" si="9"/>
        <v>0</v>
      </c>
      <c r="N45" s="15">
        <f t="shared" si="2"/>
        <v>0</v>
      </c>
      <c r="O45" s="7" t="str">
        <f t="shared" si="3"/>
        <v xml:space="preserve"> </v>
      </c>
      <c r="P45" s="112" t="str">
        <f t="shared" si="10"/>
        <v xml:space="preserve"> </v>
      </c>
      <c r="Q45" s="112" t="str">
        <f t="shared" si="11"/>
        <v xml:space="preserve"> </v>
      </c>
      <c r="R45" s="112" t="str">
        <f t="shared" si="12"/>
        <v xml:space="preserve"> </v>
      </c>
      <c r="S45" s="116" t="str">
        <f t="shared" si="13"/>
        <v xml:space="preserve"> </v>
      </c>
      <c r="T45" s="116" t="str">
        <f t="shared" si="14"/>
        <v xml:space="preserve"> </v>
      </c>
      <c r="U45" s="116" t="str">
        <f t="shared" si="15"/>
        <v xml:space="preserve"> </v>
      </c>
      <c r="Y45" s="21"/>
      <c r="AB45" s="21"/>
    </row>
    <row r="46" spans="1:28" s="8" customFormat="1" ht="32.25" customHeight="1">
      <c r="A46" s="22" t="s">
        <v>174</v>
      </c>
      <c r="B46" s="22" t="s">
        <v>0</v>
      </c>
      <c r="C46" s="22" t="s">
        <v>36</v>
      </c>
      <c r="D46" s="165" t="s">
        <v>29</v>
      </c>
      <c r="E46" s="165"/>
      <c r="F46" s="165"/>
      <c r="G46" s="22" t="s">
        <v>61</v>
      </c>
      <c r="H46" s="22" t="s">
        <v>62</v>
      </c>
      <c r="I46" s="22" t="s">
        <v>63</v>
      </c>
      <c r="J46" s="24"/>
      <c r="K46" s="25" t="s">
        <v>35</v>
      </c>
      <c r="L46" s="15">
        <f t="shared" si="8"/>
        <v>1</v>
      </c>
      <c r="M46" s="15" t="str">
        <f t="shared" si="9"/>
        <v>ОПТ2</v>
      </c>
      <c r="N46" s="15" t="str">
        <f t="shared" si="2"/>
        <v xml:space="preserve"> </v>
      </c>
      <c r="O46" s="7" t="str">
        <f t="shared" si="3"/>
        <v xml:space="preserve"> </v>
      </c>
      <c r="P46" s="112" t="str">
        <f t="shared" si="10"/>
        <v xml:space="preserve"> </v>
      </c>
      <c r="Q46" s="112" t="str">
        <f t="shared" si="11"/>
        <v xml:space="preserve"> </v>
      </c>
      <c r="R46" s="112" t="str">
        <f t="shared" si="12"/>
        <v xml:space="preserve"> </v>
      </c>
      <c r="S46" s="116" t="str">
        <f t="shared" si="13"/>
        <v xml:space="preserve"> </v>
      </c>
      <c r="T46" s="116" t="str">
        <f t="shared" si="14"/>
        <v xml:space="preserve"> </v>
      </c>
      <c r="U46" s="116" t="str">
        <f t="shared" si="15"/>
        <v xml:space="preserve"> </v>
      </c>
      <c r="Y46" s="21"/>
      <c r="AB46" s="21"/>
    </row>
    <row r="47" spans="1:28" ht="93.75" customHeight="1">
      <c r="A47" s="26" t="s">
        <v>421</v>
      </c>
      <c r="B47" s="57"/>
      <c r="C47" s="61" t="s">
        <v>22</v>
      </c>
      <c r="D47" s="163"/>
      <c r="E47" s="163"/>
      <c r="F47" s="163"/>
      <c r="G47" s="32">
        <f t="shared" si="16"/>
        <v>7.4250000000000007</v>
      </c>
      <c r="H47" s="33">
        <f t="shared" si="17"/>
        <v>6.0500000000000007</v>
      </c>
      <c r="I47" s="34">
        <v>5.5</v>
      </c>
      <c r="J47" s="70">
        <f t="shared" si="0"/>
        <v>5.7475000000000005</v>
      </c>
      <c r="K47" s="71">
        <f t="shared" si="1"/>
        <v>5.2249999999999996</v>
      </c>
      <c r="L47" s="15">
        <f t="shared" si="8"/>
        <v>1</v>
      </c>
      <c r="M47" s="15">
        <f t="shared" si="9"/>
        <v>5.5</v>
      </c>
      <c r="N47" s="15">
        <f t="shared" si="2"/>
        <v>5.5</v>
      </c>
      <c r="O47" s="7">
        <f t="shared" si="3"/>
        <v>5.5</v>
      </c>
      <c r="P47" s="112">
        <f t="shared" si="10"/>
        <v>5.665</v>
      </c>
      <c r="Q47" s="112">
        <f t="shared" si="11"/>
        <v>6.27</v>
      </c>
      <c r="R47" s="112">
        <f t="shared" si="12"/>
        <v>7.7549999999999999</v>
      </c>
      <c r="S47" s="116">
        <f t="shared" si="13"/>
        <v>5.2249999999999996</v>
      </c>
      <c r="T47" s="116">
        <f t="shared" si="14"/>
        <v>5.7750000000000004</v>
      </c>
      <c r="U47" s="116">
        <f t="shared" si="15"/>
        <v>7.15</v>
      </c>
      <c r="Y47" s="21"/>
      <c r="AB47" s="21"/>
    </row>
    <row r="48" spans="1:28" ht="98.25" customHeight="1">
      <c r="A48" s="26" t="s">
        <v>420</v>
      </c>
      <c r="B48" s="57"/>
      <c r="C48" s="61" t="s">
        <v>23</v>
      </c>
      <c r="D48" s="163"/>
      <c r="E48" s="163"/>
      <c r="F48" s="163"/>
      <c r="G48" s="32">
        <f t="shared" si="16"/>
        <v>3.375</v>
      </c>
      <c r="H48" s="33">
        <f t="shared" si="17"/>
        <v>2.75</v>
      </c>
      <c r="I48" s="34">
        <v>2.5</v>
      </c>
      <c r="J48" s="70">
        <f t="shared" si="0"/>
        <v>2.6125000000000003</v>
      </c>
      <c r="K48" s="71">
        <f t="shared" si="1"/>
        <v>2.375</v>
      </c>
      <c r="L48" s="15">
        <f t="shared" si="8"/>
        <v>1</v>
      </c>
      <c r="M48" s="15">
        <f t="shared" si="9"/>
        <v>2.5</v>
      </c>
      <c r="N48" s="15">
        <f t="shared" si="2"/>
        <v>2.5</v>
      </c>
      <c r="O48" s="7">
        <f t="shared" si="3"/>
        <v>2.5</v>
      </c>
      <c r="P48" s="112">
        <f t="shared" si="10"/>
        <v>2.5750000000000002</v>
      </c>
      <c r="Q48" s="112">
        <f t="shared" si="11"/>
        <v>2.8499999999999996</v>
      </c>
      <c r="R48" s="112">
        <f t="shared" si="12"/>
        <v>3.5249999999999999</v>
      </c>
      <c r="S48" s="116">
        <f t="shared" si="13"/>
        <v>2.375</v>
      </c>
      <c r="T48" s="116">
        <f t="shared" si="14"/>
        <v>2.625</v>
      </c>
      <c r="U48" s="116">
        <f t="shared" si="15"/>
        <v>3.25</v>
      </c>
      <c r="Y48" s="21"/>
      <c r="AB48" s="21"/>
    </row>
    <row r="49" spans="1:28" ht="116.25" customHeight="1">
      <c r="A49" s="26" t="s">
        <v>422</v>
      </c>
      <c r="B49" s="57"/>
      <c r="C49" s="61" t="s">
        <v>423</v>
      </c>
      <c r="D49" s="163"/>
      <c r="E49" s="163"/>
      <c r="F49" s="163"/>
      <c r="G49" s="32">
        <f t="shared" si="16"/>
        <v>6.75</v>
      </c>
      <c r="H49" s="33">
        <f t="shared" si="17"/>
        <v>5.5</v>
      </c>
      <c r="I49" s="34">
        <v>5</v>
      </c>
      <c r="J49" s="70">
        <f t="shared" si="0"/>
        <v>5.2250000000000005</v>
      </c>
      <c r="K49" s="71">
        <f t="shared" si="1"/>
        <v>4.75</v>
      </c>
      <c r="L49" s="15">
        <f t="shared" si="8"/>
        <v>1</v>
      </c>
      <c r="M49" s="15">
        <f t="shared" si="9"/>
        <v>5</v>
      </c>
      <c r="N49" s="15">
        <f t="shared" si="2"/>
        <v>5</v>
      </c>
      <c r="O49" s="7">
        <f t="shared" si="3"/>
        <v>5</v>
      </c>
      <c r="P49" s="112">
        <f t="shared" si="10"/>
        <v>5.15</v>
      </c>
      <c r="Q49" s="112">
        <f t="shared" si="11"/>
        <v>5.6999999999999993</v>
      </c>
      <c r="R49" s="112">
        <f t="shared" si="12"/>
        <v>7.05</v>
      </c>
      <c r="S49" s="116">
        <f t="shared" si="13"/>
        <v>4.75</v>
      </c>
      <c r="T49" s="116">
        <f t="shared" si="14"/>
        <v>5.25</v>
      </c>
      <c r="U49" s="116">
        <f t="shared" si="15"/>
        <v>6.5</v>
      </c>
      <c r="Y49" s="21"/>
      <c r="AB49" s="21"/>
    </row>
    <row r="50" spans="1:28" ht="147.75" customHeight="1">
      <c r="A50" s="26" t="s">
        <v>400</v>
      </c>
      <c r="B50" s="57"/>
      <c r="C50" s="61" t="s">
        <v>48</v>
      </c>
      <c r="D50" s="151" t="s">
        <v>401</v>
      </c>
      <c r="E50" s="163"/>
      <c r="F50" s="163"/>
      <c r="G50" s="32">
        <f t="shared" si="16"/>
        <v>8.7750000000000004</v>
      </c>
      <c r="H50" s="33">
        <f t="shared" si="17"/>
        <v>7.15</v>
      </c>
      <c r="I50" s="34">
        <v>6.5</v>
      </c>
      <c r="J50" s="70">
        <f t="shared" si="0"/>
        <v>6.7925000000000004</v>
      </c>
      <c r="K50" s="71">
        <f t="shared" si="1"/>
        <v>6.1749999999999998</v>
      </c>
      <c r="L50" s="15">
        <f t="shared" si="8"/>
        <v>1</v>
      </c>
      <c r="M50" s="15">
        <f t="shared" si="9"/>
        <v>6.5</v>
      </c>
      <c r="N50" s="15">
        <f t="shared" si="2"/>
        <v>6.5</v>
      </c>
      <c r="O50" s="7">
        <f t="shared" si="3"/>
        <v>6.5</v>
      </c>
      <c r="P50" s="112">
        <f t="shared" si="10"/>
        <v>6.6950000000000003</v>
      </c>
      <c r="Q50" s="112">
        <f t="shared" si="11"/>
        <v>7.4099999999999993</v>
      </c>
      <c r="R50" s="112">
        <f t="shared" si="12"/>
        <v>9.1649999999999991</v>
      </c>
      <c r="S50" s="116">
        <f t="shared" si="13"/>
        <v>6.1749999999999998</v>
      </c>
      <c r="T50" s="116">
        <f t="shared" si="14"/>
        <v>6.8250000000000002</v>
      </c>
      <c r="U50" s="116">
        <f t="shared" si="15"/>
        <v>8.4500000000000011</v>
      </c>
      <c r="Y50" s="21"/>
      <c r="AB50" s="21"/>
    </row>
    <row r="51" spans="1:28" ht="111" customHeight="1">
      <c r="A51" s="26" t="s">
        <v>454</v>
      </c>
      <c r="B51" s="57"/>
      <c r="C51" s="61" t="s">
        <v>161</v>
      </c>
      <c r="D51" s="163"/>
      <c r="E51" s="163"/>
      <c r="F51" s="163"/>
      <c r="G51" s="32">
        <f t="shared" si="16"/>
        <v>12.15</v>
      </c>
      <c r="H51" s="33">
        <f t="shared" si="17"/>
        <v>9.9</v>
      </c>
      <c r="I51" s="34">
        <v>9</v>
      </c>
      <c r="J51" s="70">
        <f t="shared" si="0"/>
        <v>9.4049999999999994</v>
      </c>
      <c r="K51" s="71">
        <f t="shared" si="1"/>
        <v>8.5499999999999989</v>
      </c>
      <c r="L51" s="15">
        <f t="shared" si="8"/>
        <v>1</v>
      </c>
      <c r="M51" s="15">
        <f t="shared" si="9"/>
        <v>9</v>
      </c>
      <c r="N51" s="15">
        <f t="shared" si="2"/>
        <v>9</v>
      </c>
      <c r="O51" s="7">
        <f t="shared" si="3"/>
        <v>9</v>
      </c>
      <c r="P51" s="112">
        <f t="shared" si="10"/>
        <v>9.27</v>
      </c>
      <c r="Q51" s="112">
        <f t="shared" si="11"/>
        <v>10.26</v>
      </c>
      <c r="R51" s="112">
        <f t="shared" si="12"/>
        <v>12.69</v>
      </c>
      <c r="S51" s="116">
        <f t="shared" si="13"/>
        <v>8.5500000000000007</v>
      </c>
      <c r="T51" s="116">
        <f t="shared" si="14"/>
        <v>9.4500000000000011</v>
      </c>
      <c r="U51" s="116">
        <f t="shared" si="15"/>
        <v>11.700000000000001</v>
      </c>
      <c r="Y51" s="21"/>
      <c r="AB51" s="21"/>
    </row>
    <row r="52" spans="1:28" ht="35.25" customHeight="1">
      <c r="A52" s="26" t="s">
        <v>455</v>
      </c>
      <c r="B52" s="163"/>
      <c r="C52" s="61" t="s">
        <v>162</v>
      </c>
      <c r="D52" s="163"/>
      <c r="E52" s="163"/>
      <c r="F52" s="163"/>
      <c r="G52" s="32">
        <f t="shared" si="16"/>
        <v>20.25</v>
      </c>
      <c r="H52" s="33">
        <f t="shared" si="17"/>
        <v>16.5</v>
      </c>
      <c r="I52" s="34">
        <v>15</v>
      </c>
      <c r="J52" s="70">
        <f t="shared" si="0"/>
        <v>15.675000000000001</v>
      </c>
      <c r="K52" s="71">
        <f t="shared" si="1"/>
        <v>14.25</v>
      </c>
      <c r="L52" s="15">
        <f t="shared" si="8"/>
        <v>1</v>
      </c>
      <c r="M52" s="15">
        <f t="shared" si="9"/>
        <v>15</v>
      </c>
      <c r="N52" s="15">
        <f t="shared" si="2"/>
        <v>15</v>
      </c>
      <c r="O52" s="7">
        <f t="shared" si="3"/>
        <v>15</v>
      </c>
      <c r="P52" s="112">
        <f t="shared" si="10"/>
        <v>15.450000000000001</v>
      </c>
      <c r="Q52" s="112">
        <f t="shared" si="11"/>
        <v>17.099999999999998</v>
      </c>
      <c r="R52" s="112">
        <f t="shared" si="12"/>
        <v>21.15</v>
      </c>
      <c r="S52" s="116">
        <f t="shared" si="13"/>
        <v>14.25</v>
      </c>
      <c r="T52" s="116">
        <f t="shared" si="14"/>
        <v>15.75</v>
      </c>
      <c r="U52" s="116">
        <f t="shared" si="15"/>
        <v>19.5</v>
      </c>
      <c r="Y52" s="21"/>
      <c r="AB52" s="21"/>
    </row>
    <row r="53" spans="1:28" ht="48" customHeight="1">
      <c r="A53" s="26" t="s">
        <v>456</v>
      </c>
      <c r="B53" s="163"/>
      <c r="C53" s="61" t="s">
        <v>163</v>
      </c>
      <c r="D53" s="163"/>
      <c r="E53" s="163"/>
      <c r="F53" s="163"/>
      <c r="G53" s="32">
        <f t="shared" si="16"/>
        <v>36.450000000000003</v>
      </c>
      <c r="H53" s="33">
        <f t="shared" si="17"/>
        <v>29.700000000000003</v>
      </c>
      <c r="I53" s="34">
        <v>27</v>
      </c>
      <c r="J53" s="70">
        <f t="shared" si="0"/>
        <v>28.215</v>
      </c>
      <c r="K53" s="71">
        <f t="shared" si="1"/>
        <v>25.65</v>
      </c>
      <c r="L53" s="15">
        <f t="shared" si="8"/>
        <v>1</v>
      </c>
      <c r="M53" s="15">
        <f t="shared" si="9"/>
        <v>27</v>
      </c>
      <c r="N53" s="15">
        <f t="shared" si="2"/>
        <v>27</v>
      </c>
      <c r="O53" s="7">
        <f t="shared" si="3"/>
        <v>27</v>
      </c>
      <c r="P53" s="112">
        <f t="shared" si="10"/>
        <v>27.810000000000002</v>
      </c>
      <c r="Q53" s="112">
        <f t="shared" si="11"/>
        <v>30.779999999999998</v>
      </c>
      <c r="R53" s="112">
        <f t="shared" si="12"/>
        <v>38.07</v>
      </c>
      <c r="S53" s="116">
        <f t="shared" si="13"/>
        <v>25.65</v>
      </c>
      <c r="T53" s="116">
        <f t="shared" si="14"/>
        <v>28.35</v>
      </c>
      <c r="U53" s="116">
        <f t="shared" si="15"/>
        <v>35.1</v>
      </c>
      <c r="Y53" s="21" t="s">
        <v>196</v>
      </c>
      <c r="AB53" s="21" t="s">
        <v>196</v>
      </c>
    </row>
    <row r="54" spans="1:28" ht="36.75" customHeight="1">
      <c r="A54" s="26" t="s">
        <v>457</v>
      </c>
      <c r="B54" s="163"/>
      <c r="C54" s="61" t="s">
        <v>49</v>
      </c>
      <c r="D54" s="163"/>
      <c r="E54" s="163"/>
      <c r="F54" s="163"/>
      <c r="G54" s="32">
        <f t="shared" si="16"/>
        <v>35.1</v>
      </c>
      <c r="H54" s="33">
        <f t="shared" si="17"/>
        <v>28.6</v>
      </c>
      <c r="I54" s="34">
        <v>26</v>
      </c>
      <c r="J54" s="70">
        <f t="shared" si="0"/>
        <v>27.17</v>
      </c>
      <c r="K54" s="71">
        <f t="shared" si="1"/>
        <v>24.7</v>
      </c>
      <c r="L54" s="15">
        <f t="shared" si="8"/>
        <v>1</v>
      </c>
      <c r="M54" s="15">
        <f t="shared" si="9"/>
        <v>26</v>
      </c>
      <c r="N54" s="15">
        <f t="shared" si="2"/>
        <v>26</v>
      </c>
      <c r="O54" s="7">
        <f t="shared" si="3"/>
        <v>26</v>
      </c>
      <c r="P54" s="112">
        <f t="shared" si="10"/>
        <v>26.78</v>
      </c>
      <c r="Q54" s="112">
        <f t="shared" si="11"/>
        <v>29.639999999999997</v>
      </c>
      <c r="R54" s="112">
        <f t="shared" si="12"/>
        <v>36.659999999999997</v>
      </c>
      <c r="S54" s="116">
        <f t="shared" si="13"/>
        <v>24.7</v>
      </c>
      <c r="T54" s="116">
        <f t="shared" si="14"/>
        <v>27.3</v>
      </c>
      <c r="U54" s="116">
        <f t="shared" si="15"/>
        <v>33.800000000000004</v>
      </c>
      <c r="Y54" s="21" t="s">
        <v>196</v>
      </c>
      <c r="AB54" s="21" t="s">
        <v>196</v>
      </c>
    </row>
    <row r="55" spans="1:28" ht="38.25" customHeight="1">
      <c r="A55" s="26" t="s">
        <v>458</v>
      </c>
      <c r="B55" s="163"/>
      <c r="C55" s="61" t="s">
        <v>164</v>
      </c>
      <c r="D55" s="163"/>
      <c r="E55" s="163"/>
      <c r="F55" s="163"/>
      <c r="G55" s="32">
        <f t="shared" si="16"/>
        <v>54</v>
      </c>
      <c r="H55" s="33">
        <f t="shared" si="17"/>
        <v>44</v>
      </c>
      <c r="I55" s="34">
        <v>40</v>
      </c>
      <c r="J55" s="70">
        <f t="shared" si="0"/>
        <v>41.800000000000004</v>
      </c>
      <c r="K55" s="71">
        <f t="shared" si="1"/>
        <v>38</v>
      </c>
      <c r="L55" s="15">
        <f t="shared" si="8"/>
        <v>1</v>
      </c>
      <c r="M55" s="15">
        <f t="shared" si="9"/>
        <v>40</v>
      </c>
      <c r="N55" s="15">
        <f t="shared" si="2"/>
        <v>40</v>
      </c>
      <c r="O55" s="7">
        <f t="shared" si="3"/>
        <v>40</v>
      </c>
      <c r="P55" s="112">
        <f t="shared" si="10"/>
        <v>41.2</v>
      </c>
      <c r="Q55" s="112">
        <f t="shared" si="11"/>
        <v>45.599999999999994</v>
      </c>
      <c r="R55" s="112">
        <f t="shared" si="12"/>
        <v>56.4</v>
      </c>
      <c r="S55" s="116">
        <f t="shared" si="13"/>
        <v>38</v>
      </c>
      <c r="T55" s="116">
        <f t="shared" si="14"/>
        <v>42</v>
      </c>
      <c r="U55" s="116">
        <f t="shared" si="15"/>
        <v>52</v>
      </c>
      <c r="Y55" s="21"/>
      <c r="AB55" s="21"/>
    </row>
    <row r="56" spans="1:28" ht="61.5" customHeight="1">
      <c r="A56" s="26" t="s">
        <v>459</v>
      </c>
      <c r="B56" s="57"/>
      <c r="C56" s="61" t="s">
        <v>165</v>
      </c>
      <c r="D56" s="163"/>
      <c r="E56" s="163"/>
      <c r="F56" s="163"/>
      <c r="G56" s="32">
        <f t="shared" si="16"/>
        <v>18.900000000000002</v>
      </c>
      <c r="H56" s="33">
        <f t="shared" si="17"/>
        <v>15.400000000000002</v>
      </c>
      <c r="I56" s="34">
        <v>14</v>
      </c>
      <c r="J56" s="70">
        <f t="shared" si="0"/>
        <v>14.63</v>
      </c>
      <c r="K56" s="71">
        <f t="shared" si="1"/>
        <v>13.299999999999999</v>
      </c>
      <c r="L56" s="15">
        <f t="shared" si="8"/>
        <v>1</v>
      </c>
      <c r="M56" s="15">
        <f t="shared" si="9"/>
        <v>14</v>
      </c>
      <c r="N56" s="15">
        <f t="shared" si="2"/>
        <v>14</v>
      </c>
      <c r="O56" s="7">
        <f t="shared" si="3"/>
        <v>14</v>
      </c>
      <c r="P56" s="112">
        <f t="shared" si="10"/>
        <v>14.42</v>
      </c>
      <c r="Q56" s="112">
        <f t="shared" si="11"/>
        <v>15.959999999999999</v>
      </c>
      <c r="R56" s="112">
        <f t="shared" si="12"/>
        <v>19.739999999999998</v>
      </c>
      <c r="S56" s="116">
        <f t="shared" si="13"/>
        <v>13.3</v>
      </c>
      <c r="T56" s="116">
        <f t="shared" si="14"/>
        <v>14.700000000000001</v>
      </c>
      <c r="U56" s="116">
        <f t="shared" si="15"/>
        <v>18.2</v>
      </c>
      <c r="Y56" s="21"/>
      <c r="AB56" s="21"/>
    </row>
    <row r="57" spans="1:28" s="2" customFormat="1" ht="69" customHeight="1">
      <c r="A57" s="66" t="s">
        <v>453</v>
      </c>
      <c r="B57" s="57"/>
      <c r="C57" s="61" t="s">
        <v>166</v>
      </c>
      <c r="D57" s="163"/>
      <c r="E57" s="163"/>
      <c r="F57" s="163"/>
      <c r="G57" s="32">
        <f t="shared" si="16"/>
        <v>24.3</v>
      </c>
      <c r="H57" s="33">
        <f t="shared" si="17"/>
        <v>19.8</v>
      </c>
      <c r="I57" s="34">
        <v>18</v>
      </c>
      <c r="J57" s="70">
        <f t="shared" si="0"/>
        <v>18.809999999999999</v>
      </c>
      <c r="K57" s="71">
        <f t="shared" si="1"/>
        <v>17.099999999999998</v>
      </c>
      <c r="L57" s="15">
        <f t="shared" si="8"/>
        <v>1</v>
      </c>
      <c r="M57" s="15">
        <f t="shared" si="9"/>
        <v>18</v>
      </c>
      <c r="N57" s="15">
        <f t="shared" si="2"/>
        <v>18</v>
      </c>
      <c r="O57" s="7">
        <f t="shared" si="3"/>
        <v>18</v>
      </c>
      <c r="P57" s="112">
        <f t="shared" si="10"/>
        <v>18.54</v>
      </c>
      <c r="Q57" s="112">
        <f t="shared" si="11"/>
        <v>20.52</v>
      </c>
      <c r="R57" s="112">
        <f t="shared" si="12"/>
        <v>25.38</v>
      </c>
      <c r="S57" s="116">
        <f t="shared" si="13"/>
        <v>17.100000000000001</v>
      </c>
      <c r="T57" s="116">
        <f t="shared" si="14"/>
        <v>18.900000000000002</v>
      </c>
      <c r="U57" s="116">
        <f t="shared" si="15"/>
        <v>23.400000000000002</v>
      </c>
      <c r="Y57" s="21"/>
      <c r="AB57" s="21"/>
    </row>
    <row r="58" spans="1:28" s="2" customFormat="1" ht="105.75" customHeight="1">
      <c r="A58" s="66" t="s">
        <v>398</v>
      </c>
      <c r="B58" s="57"/>
      <c r="C58" s="61" t="s">
        <v>42</v>
      </c>
      <c r="D58" s="151" t="s">
        <v>399</v>
      </c>
      <c r="E58" s="163"/>
      <c r="F58" s="163"/>
      <c r="G58" s="32">
        <f t="shared" ref="G58:G60" si="22">I58*1.35</f>
        <v>284.85000000000002</v>
      </c>
      <c r="H58" s="33">
        <f t="shared" ref="H58:H60" si="23">I58*1.1</f>
        <v>232.10000000000002</v>
      </c>
      <c r="I58" s="34">
        <v>211</v>
      </c>
      <c r="J58" s="70">
        <f t="shared" ref="J58:J60" si="24">K58*1.1</f>
        <v>220.495</v>
      </c>
      <c r="K58" s="71">
        <f t="shared" ref="K58:K60" si="25">I58*0.95</f>
        <v>200.45</v>
      </c>
      <c r="L58" s="15">
        <f t="shared" si="8"/>
        <v>1</v>
      </c>
      <c r="M58" s="15">
        <f t="shared" si="9"/>
        <v>211</v>
      </c>
      <c r="N58" s="15">
        <f t="shared" si="2"/>
        <v>211</v>
      </c>
      <c r="O58" s="7">
        <f t="shared" si="3"/>
        <v>211</v>
      </c>
      <c r="P58" s="112">
        <f t="shared" si="10"/>
        <v>217.33</v>
      </c>
      <c r="Q58" s="112">
        <f t="shared" si="11"/>
        <v>240.54</v>
      </c>
      <c r="R58" s="112">
        <f t="shared" si="12"/>
        <v>297.51</v>
      </c>
      <c r="S58" s="116">
        <f t="shared" si="13"/>
        <v>200.45</v>
      </c>
      <c r="T58" s="116">
        <f t="shared" si="14"/>
        <v>221.55</v>
      </c>
      <c r="U58" s="116">
        <f t="shared" si="15"/>
        <v>274.3</v>
      </c>
      <c r="Y58" s="21"/>
      <c r="AB58" s="21"/>
    </row>
    <row r="59" spans="1:28" s="2" customFormat="1" ht="84" customHeight="1">
      <c r="A59" s="66" t="s">
        <v>403</v>
      </c>
      <c r="B59" s="57"/>
      <c r="C59" s="61" t="s">
        <v>402</v>
      </c>
      <c r="D59" s="151"/>
      <c r="E59" s="163"/>
      <c r="F59" s="163"/>
      <c r="G59" s="32">
        <f t="shared" ref="G59" si="26">I59*1.35</f>
        <v>29.430000000000003</v>
      </c>
      <c r="H59" s="33">
        <f t="shared" ref="H59" si="27">I59*1.1</f>
        <v>23.980000000000004</v>
      </c>
      <c r="I59" s="34">
        <v>21.8</v>
      </c>
      <c r="J59" s="70">
        <f t="shared" ref="J59" si="28">K59*1.1</f>
        <v>22.781000000000002</v>
      </c>
      <c r="K59" s="71">
        <f t="shared" ref="K59" si="29">I59*0.95</f>
        <v>20.71</v>
      </c>
      <c r="L59" s="15">
        <f t="shared" si="8"/>
        <v>1</v>
      </c>
      <c r="M59" s="15">
        <f t="shared" si="9"/>
        <v>21.8</v>
      </c>
      <c r="N59" s="15">
        <f t="shared" si="2"/>
        <v>21.8</v>
      </c>
      <c r="O59" s="7">
        <f t="shared" si="3"/>
        <v>21.8</v>
      </c>
      <c r="P59" s="112">
        <f t="shared" si="10"/>
        <v>22.454000000000001</v>
      </c>
      <c r="Q59" s="112">
        <f t="shared" si="11"/>
        <v>24.852</v>
      </c>
      <c r="R59" s="112">
        <f t="shared" si="12"/>
        <v>30.738</v>
      </c>
      <c r="S59" s="116">
        <f t="shared" si="13"/>
        <v>20.71</v>
      </c>
      <c r="T59" s="116">
        <f t="shared" si="14"/>
        <v>22.89</v>
      </c>
      <c r="U59" s="116">
        <f t="shared" si="15"/>
        <v>28.340000000000003</v>
      </c>
      <c r="Y59" s="21"/>
      <c r="AB59" s="21"/>
    </row>
    <row r="60" spans="1:28" s="2" customFormat="1" ht="84" customHeight="1">
      <c r="A60" s="66" t="s">
        <v>405</v>
      </c>
      <c r="B60" s="57"/>
      <c r="C60" s="61" t="s">
        <v>404</v>
      </c>
      <c r="D60" s="151"/>
      <c r="E60" s="163"/>
      <c r="F60" s="163"/>
      <c r="G60" s="32">
        <f t="shared" si="22"/>
        <v>32.805</v>
      </c>
      <c r="H60" s="33">
        <f t="shared" si="23"/>
        <v>26.730000000000004</v>
      </c>
      <c r="I60" s="34">
        <v>24.3</v>
      </c>
      <c r="J60" s="70">
        <f t="shared" si="24"/>
        <v>25.393500000000003</v>
      </c>
      <c r="K60" s="71">
        <f t="shared" si="25"/>
        <v>23.085000000000001</v>
      </c>
      <c r="L60" s="15">
        <f t="shared" si="8"/>
        <v>1</v>
      </c>
      <c r="M60" s="15">
        <f t="shared" si="9"/>
        <v>24.3</v>
      </c>
      <c r="N60" s="15">
        <f t="shared" si="2"/>
        <v>24.3</v>
      </c>
      <c r="O60" s="7">
        <f t="shared" si="3"/>
        <v>24.3</v>
      </c>
      <c r="P60" s="112">
        <f t="shared" si="10"/>
        <v>25.029</v>
      </c>
      <c r="Q60" s="112">
        <f t="shared" si="11"/>
        <v>27.701999999999998</v>
      </c>
      <c r="R60" s="112">
        <f t="shared" si="12"/>
        <v>34.262999999999998</v>
      </c>
      <c r="S60" s="116">
        <f t="shared" si="13"/>
        <v>23.085000000000001</v>
      </c>
      <c r="T60" s="116">
        <f t="shared" si="14"/>
        <v>25.515000000000001</v>
      </c>
      <c r="U60" s="116">
        <f t="shared" si="15"/>
        <v>31.590000000000003</v>
      </c>
      <c r="Y60" s="21"/>
      <c r="AB60" s="21"/>
    </row>
    <row r="61" spans="1:28" s="2" customFormat="1" ht="84" customHeight="1">
      <c r="A61" s="66" t="s">
        <v>407</v>
      </c>
      <c r="B61" s="57"/>
      <c r="C61" s="61" t="s">
        <v>406</v>
      </c>
      <c r="D61" s="151"/>
      <c r="E61" s="163"/>
      <c r="F61" s="163"/>
      <c r="G61" s="32">
        <f t="shared" si="16"/>
        <v>29.430000000000003</v>
      </c>
      <c r="H61" s="33">
        <f t="shared" si="17"/>
        <v>23.980000000000004</v>
      </c>
      <c r="I61" s="34">
        <v>21.8</v>
      </c>
      <c r="J61" s="70">
        <f t="shared" si="0"/>
        <v>22.781000000000002</v>
      </c>
      <c r="K61" s="71">
        <f t="shared" si="1"/>
        <v>20.71</v>
      </c>
      <c r="L61" s="15">
        <f t="shared" si="8"/>
        <v>1</v>
      </c>
      <c r="M61" s="15">
        <f t="shared" si="9"/>
        <v>21.8</v>
      </c>
      <c r="N61" s="15">
        <f t="shared" si="2"/>
        <v>21.8</v>
      </c>
      <c r="O61" s="7">
        <f t="shared" si="3"/>
        <v>21.8</v>
      </c>
      <c r="P61" s="112">
        <f t="shared" si="10"/>
        <v>22.454000000000001</v>
      </c>
      <c r="Q61" s="112">
        <f t="shared" si="11"/>
        <v>24.852</v>
      </c>
      <c r="R61" s="112">
        <f t="shared" si="12"/>
        <v>30.738</v>
      </c>
      <c r="S61" s="116">
        <f t="shared" si="13"/>
        <v>20.71</v>
      </c>
      <c r="T61" s="116">
        <f t="shared" si="14"/>
        <v>22.89</v>
      </c>
      <c r="U61" s="116">
        <f t="shared" si="15"/>
        <v>28.340000000000003</v>
      </c>
      <c r="Y61" s="21"/>
      <c r="AB61" s="21"/>
    </row>
    <row r="62" spans="1:28" s="8" customFormat="1" ht="228.75" customHeight="1">
      <c r="A62" s="26" t="s">
        <v>397</v>
      </c>
      <c r="B62" s="57"/>
      <c r="C62" s="61" t="s">
        <v>395</v>
      </c>
      <c r="D62" s="171" t="s">
        <v>396</v>
      </c>
      <c r="E62" s="172"/>
      <c r="F62" s="173"/>
      <c r="G62" s="32">
        <f>I62*1.35</f>
        <v>526.5</v>
      </c>
      <c r="H62" s="33">
        <f>I62*1.1</f>
        <v>429.00000000000006</v>
      </c>
      <c r="I62" s="34">
        <v>390</v>
      </c>
      <c r="J62" s="70">
        <f>K62*1.1</f>
        <v>407.55</v>
      </c>
      <c r="K62" s="71">
        <f>I62*0.95</f>
        <v>370.5</v>
      </c>
      <c r="L62" s="15">
        <f t="shared" si="8"/>
        <v>1</v>
      </c>
      <c r="M62" s="15">
        <f t="shared" si="9"/>
        <v>390</v>
      </c>
      <c r="N62" s="15">
        <f t="shared" si="2"/>
        <v>390</v>
      </c>
      <c r="O62" s="7">
        <f t="shared" si="3"/>
        <v>390</v>
      </c>
      <c r="P62" s="112">
        <f t="shared" si="10"/>
        <v>401.7</v>
      </c>
      <c r="Q62" s="112">
        <f t="shared" si="11"/>
        <v>444.59999999999997</v>
      </c>
      <c r="R62" s="112">
        <f t="shared" si="12"/>
        <v>549.9</v>
      </c>
      <c r="S62" s="116">
        <f t="shared" si="13"/>
        <v>370.5</v>
      </c>
      <c r="T62" s="116">
        <f t="shared" si="14"/>
        <v>409.5</v>
      </c>
      <c r="U62" s="116">
        <f t="shared" si="15"/>
        <v>507</v>
      </c>
      <c r="Y62" s="21"/>
      <c r="AB62" s="21"/>
    </row>
  </sheetData>
  <sheetProtection algorithmName="SHA-512" hashValue="+jIEYK/3swdG64n6e1QiGNvznVH/Y8HimlsCdvwM82ypjLTspgMBIPQGHbZpxOrmC4SWd7Ijlvb/8gDWwAJP7g==" saltValue="CKGU0QE0qVQE1Bv+VJwWYQ==" spinCount="100000" sheet="1" objects="1" scenarios="1"/>
  <mergeCells count="68">
    <mergeCell ref="D10:F10"/>
    <mergeCell ref="D20:F20"/>
    <mergeCell ref="D21:F21"/>
    <mergeCell ref="D22:F22"/>
    <mergeCell ref="D23:F23"/>
    <mergeCell ref="A1:B1"/>
    <mergeCell ref="B6:B7"/>
    <mergeCell ref="D6:F7"/>
    <mergeCell ref="A3:K3"/>
    <mergeCell ref="D8:F8"/>
    <mergeCell ref="D5:F5"/>
    <mergeCell ref="A2:I2"/>
    <mergeCell ref="D4:F4"/>
    <mergeCell ref="D62:F62"/>
    <mergeCell ref="A9:K9"/>
    <mergeCell ref="A19:K19"/>
    <mergeCell ref="A30:K30"/>
    <mergeCell ref="A45:K45"/>
    <mergeCell ref="B11:B15"/>
    <mergeCell ref="D11:F11"/>
    <mergeCell ref="D12:F12"/>
    <mergeCell ref="D13:F13"/>
    <mergeCell ref="D14:F14"/>
    <mergeCell ref="D18:F18"/>
    <mergeCell ref="D32:F32"/>
    <mergeCell ref="D15:F15"/>
    <mergeCell ref="D16:F16"/>
    <mergeCell ref="D17:F17"/>
    <mergeCell ref="B39:B40"/>
    <mergeCell ref="D39:F39"/>
    <mergeCell ref="D40:F40"/>
    <mergeCell ref="D41:F41"/>
    <mergeCell ref="D38:F38"/>
    <mergeCell ref="B24:B25"/>
    <mergeCell ref="D24:F24"/>
    <mergeCell ref="D25:F25"/>
    <mergeCell ref="D26:F26"/>
    <mergeCell ref="D27:F27"/>
    <mergeCell ref="D37:F37"/>
    <mergeCell ref="D34:F34"/>
    <mergeCell ref="D50:F50"/>
    <mergeCell ref="D51:F51"/>
    <mergeCell ref="D48:F48"/>
    <mergeCell ref="D49:F49"/>
    <mergeCell ref="B28:B29"/>
    <mergeCell ref="D28:F28"/>
    <mergeCell ref="D29:F29"/>
    <mergeCell ref="D47:F47"/>
    <mergeCell ref="D44:F44"/>
    <mergeCell ref="D42:F42"/>
    <mergeCell ref="D43:F43"/>
    <mergeCell ref="D31:F31"/>
    <mergeCell ref="D46:F46"/>
    <mergeCell ref="D35:F35"/>
    <mergeCell ref="D36:F36"/>
    <mergeCell ref="D33:F33"/>
    <mergeCell ref="B52:B53"/>
    <mergeCell ref="D52:F52"/>
    <mergeCell ref="D53:F53"/>
    <mergeCell ref="B54:B55"/>
    <mergeCell ref="D54:F54"/>
    <mergeCell ref="D55:F55"/>
    <mergeCell ref="D61:F61"/>
    <mergeCell ref="D56:F56"/>
    <mergeCell ref="D57:F57"/>
    <mergeCell ref="D58:F58"/>
    <mergeCell ref="D60:F60"/>
    <mergeCell ref="D59:F59"/>
  </mergeCells>
  <hyperlinks>
    <hyperlink ref="A1" location="Содержание!R1C1" display="Перейти в содержание"/>
  </hyperlinks>
  <pageMargins left="0.25" right="0.25" top="0.75" bottom="0.75" header="0.3" footer="0.3"/>
  <pageSetup paperSize="9" scale="5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Модули</vt:lpstr>
      <vt:lpstr>Контроллеры и Хабы</vt:lpstr>
      <vt:lpstr>Драйверы</vt:lpstr>
      <vt:lpstr>Комплектующие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</dc:creator>
  <cp:lastModifiedBy>Admin</cp:lastModifiedBy>
  <cp:lastPrinted>2013-12-19T07:08:54Z</cp:lastPrinted>
  <dcterms:created xsi:type="dcterms:W3CDTF">2013-12-18T09:36:07Z</dcterms:created>
  <dcterms:modified xsi:type="dcterms:W3CDTF">2025-03-31T02:16:20Z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1304903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S8.2.3</vt:lpwstr>
  </property>
</Properties>
</file>